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х1" sheetId="1" r:id="rId1"/>
    <sheet name="дох 2" sheetId="2" r:id="rId2"/>
    <sheet name="Ведом.стр.3" sheetId="3" r:id="rId3"/>
    <sheet name="расходы4" sheetId="4" r:id="rId4"/>
    <sheet name="источ.5" sheetId="5" r:id="rId5"/>
    <sheet name="Источ6" sheetId="6" r:id="rId6"/>
  </sheets>
  <definedNames/>
  <calcPr fullCalcOnLoad="1"/>
</workbook>
</file>

<file path=xl/sharedStrings.xml><?xml version="1.0" encoding="utf-8"?>
<sst xmlns="http://schemas.openxmlformats.org/spreadsheetml/2006/main" count="1603" uniqueCount="669">
  <si>
    <t xml:space="preserve">                                      ПРИЛОЖЕНИЕ № 1</t>
  </si>
  <si>
    <t xml:space="preserve">                                        к  решению Совета </t>
  </si>
  <si>
    <t xml:space="preserve">     Усть-Лабинского городского поселения</t>
  </si>
  <si>
    <t>Усть-Лабинского района</t>
  </si>
  <si>
    <t>от 19 мая 2015 г. № 1 Протокол № 11</t>
  </si>
  <si>
    <t xml:space="preserve">Доходы бюджета Усть-Лабинского городского поселения </t>
  </si>
  <si>
    <t xml:space="preserve">  Усть-Лабинского  района по кодам классификации доходов бюджетов за 2014 год</t>
  </si>
  <si>
    <t>(тыс.рублей)</t>
  </si>
  <si>
    <t>№ п/п</t>
  </si>
  <si>
    <t>Наименование показателя</t>
  </si>
  <si>
    <t>Код бюджетной классификации</t>
  </si>
  <si>
    <t xml:space="preserve">Кассовое исполнение за 2014 год </t>
  </si>
  <si>
    <t>администратора поступлений</t>
  </si>
  <si>
    <t>доходов  бюджета Усть-Лабинского городского поселения Усть-Лабинского района</t>
  </si>
  <si>
    <t>ДОХОДЫ, всего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</si>
  <si>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</si>
  <si>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</si>
  <si>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</si>
  <si>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</si>
  <si>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</si>
  <si>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</si>
  <si>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</si>
  <si>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</si>
  <si>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</si>
  <si>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Федеральная антимонопольная служба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</si>
  <si>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</si>
  <si>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1 16 33050 10 6000 140</t>
  </si>
  <si>
    <t>Федеральная налоговая служба</t>
  </si>
  <si>
    <t>Налог на доходы физических лиц</t>
  </si>
  <si>
    <t>182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</si>
  <si>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</si>
  <si>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</si>
  <si>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</si>
  <si>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</si>
  <si>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</si>
  <si>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</si>
  <si>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</si>
  <si>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</si>
  <si>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1 01 02040 01 0000 110</t>
  </si>
  <si>
    <t xml:space="preserve">Единый сельскохозяйственный налог
</t>
  </si>
  <si>
    <t>1 05 03000 01 0000 110</t>
  </si>
  <si>
    <t>1 05 03010 01 0000 110</t>
  </si>
  <si>
    <t>Единый сельскохозяйственный налог (за налоговые периоды, истекшие до 1 января 2011 года)</t>
  </si>
  <si>
    <t>1 05 03020 01 0000 110</t>
  </si>
  <si>
    <t xml:space="preserve">Налог на имущество физических лиц
 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</si>
  <si>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</si>
  <si>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</si>
  <si>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</si>
  <si>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</si>
  <si>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</si>
  <si>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</si>
  <si>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1 06 06013 10 0000 110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</si>
  <si>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
</t>
  </si>
  <si>
    <t>1 06 06023 10 0000 110</t>
  </si>
  <si>
    <t xml:space="preserve">Земельный налог (по обязательствам, возникшим до 1января 2006 года)
</t>
  </si>
  <si>
    <t>1 09 04050 00 0000 110</t>
  </si>
  <si>
    <t xml:space="preserve">Земельный налог (по обязательствам, возникшим до 1 января 2006 года), мобилизуемый на территориях поселений
</t>
  </si>
  <si>
    <t>1 09 04053 10 0000 110</t>
  </si>
  <si>
    <t xml:space="preserve">Прочие поступления от денежных взысканий (штрафов) и  иных сумм в возмещение ущерба
</t>
  </si>
  <si>
    <t>1 16 90000 00 0000 140</t>
  </si>
  <si>
    <t xml:space="preserve">Прочие поступления от денежных взысканий (штрафов) и иных сумм в возмещение ущерба, зачисляемые в бюджеты  поселений
</t>
  </si>
  <si>
    <t>1 16 90050 10 6000 140</t>
  </si>
  <si>
    <t>Департамент имущественных отношений Краснодарского края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</si>
  <si>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</si>
  <si>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</si>
  <si>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</si>
  <si>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</si>
  <si>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Администрация муниципального образования Усть-Лабинский район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</si>
  <si>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</si>
  <si>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1 11 05000 00 0000 120</t>
  </si>
  <si>
    <t xml:space="preserve">Доходы, получаемые в виде арендной платы за земельные  участки, государственная собственность на которые не  разграничена и которые расположены в границах  поселений, а также средства от продажи права на заключение договоров аренды указанных земельных участков
</t>
  </si>
  <si>
    <t>1 11 05013 10 0000 120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</si>
  <si>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</si>
  <si>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</si>
  <si>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 xml:space="preserve">Доходы от продажи земельных участков, государственная  собственность на которые не разграничена и которые  расположены в границах поселений </t>
  </si>
  <si>
    <t>1 14 06013 10 0000 430</t>
  </si>
  <si>
    <t>Администрация Усть-Лабинского городского поселения Усть-Лабинского района</t>
  </si>
  <si>
    <t xml:space="preserve">Доходы, получаемые в виде арендной либо иной платы за  передачу в возмездное пользование государственного и  муниципального имущества (за исключением имущества  бюджетных и автономных учреждений, а также имущества  государственных и муниципальных унитарных  предприятий, в том числе казенных)
</t>
  </si>
  <si>
    <t xml:space="preserve">Доходы от сдачи в аренду имущества, находящегося в  оперативном управлении органов управления поселений и  созданных ими учреждений (за исключением имущества  муниципальных бюджетных и автономных учреждений)
</t>
  </si>
  <si>
    <t>1 11 05035 10 0000 120</t>
  </si>
  <si>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</si>
  <si>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</si>
  <si>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</si>
  <si>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</si>
  <si>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</si>
  <si>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1 14 06020 00 0000 430</t>
  </si>
  <si>
    <t>Доходы от продажи земельных участков, находящихся в собственности  поселений (за исключением земельных участков муниципальных бюджетных и автономных учреждений)</t>
  </si>
  <si>
    <t>1 14 06025 10 0000 430</t>
  </si>
  <si>
    <t xml:space="preserve">Штрафы, санкции, возмещение ущерба
</t>
  </si>
  <si>
    <t>1 16 00000 00 0000 000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</si>
  <si>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поселений
</t>
  </si>
  <si>
    <t>1 16 23052 10 0000 140</t>
  </si>
  <si>
    <t>Прочие поступления от денежных взысканий (штрафов) и иных сумм в возмещение ущерба, зачисляемые в бюджеты  поселений</t>
  </si>
  <si>
    <t>1 16 90050 10 0000 140</t>
  </si>
  <si>
    <t>Прочие неналоговые поступления</t>
  </si>
  <si>
    <t>1 17 00000 00 0000 000</t>
  </si>
  <si>
    <t>Невыясненные поступления, зачисляемые в бюджеты поселений</t>
  </si>
  <si>
    <t>1 17 01050 10 0000 180</t>
  </si>
  <si>
    <t>Прочие неналоговые доходы бюджетов поселений</t>
  </si>
  <si>
    <t>1 17 05050 10 0000 180</t>
  </si>
  <si>
    <t>Безвозмездные поступления от других бюджетов бюджетной системы Российской Федерации</t>
  </si>
  <si>
    <t>2 02 00000 00 0000 000</t>
  </si>
  <si>
    <t xml:space="preserve">Субсидии бюджетам на реализацию федеральных целевых программ
</t>
  </si>
  <si>
    <t>2 02 02051 00 0000 151</t>
  </si>
  <si>
    <t>Субсидии бюджетам поселений на реализацию федеральных целевых программ</t>
  </si>
  <si>
    <t>2 02 02051 10 0000 151</t>
  </si>
  <si>
    <t xml:space="preserve">Прочие субсидии
</t>
  </si>
  <si>
    <t>2 02 02999 00 0000 151</t>
  </si>
  <si>
    <t xml:space="preserve">Прочие субсидии бюджетам поселений
</t>
  </si>
  <si>
    <t>2 02 02999 10 0000 151</t>
  </si>
  <si>
    <t xml:space="preserve">Субвенции бюджетам субъектов Российской Федерации и муниципальных образований
</t>
  </si>
  <si>
    <t>2 02 03000 00 0000 151</t>
  </si>
  <si>
    <t xml:space="preserve">Субвенции бюджетам поселений на выполнение передаваемых полномочий субъектов Российской Федерации
</t>
  </si>
  <si>
    <t>2 02 03024 10 0000 151</t>
  </si>
  <si>
    <t>Прочие безвозмездные поступления</t>
  </si>
  <si>
    <t>2 07 00000 00 0000 000</t>
  </si>
  <si>
    <t>Поступления от денежных пожертвований, предоставляемых физическими лицами получателям средств бюджетов поселений</t>
  </si>
  <si>
    <t>2 07 05020 10 0000 180</t>
  </si>
  <si>
    <t>Доходы бюджетов бюджетной системы Российской Федерации от возврата организациями остатков субсидий прошлых лет</t>
  </si>
  <si>
    <t>2 18 00000 00 0000 000</t>
  </si>
  <si>
    <t>Доходы бюджетов  поселений от возврата бюджетными учреждениями остатков субсидий прошлых лет</t>
  </si>
  <si>
    <t>2 18 05010 10 0000 180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</si>
  <si>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</si>
  <si>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</si>
  <si>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
</t>
  </si>
  <si>
    <t>2 19 05000 10 0000 151</t>
  </si>
  <si>
    <t>Глава</t>
  </si>
  <si>
    <t>Усть-Лабинского городского поселения</t>
  </si>
  <si>
    <t>В.Н.Анпилогов</t>
  </si>
  <si>
    <t>ПРИЛОЖЕНИЕ № 2</t>
  </si>
  <si>
    <t xml:space="preserve">к  решению Совета </t>
  </si>
  <si>
    <t>от  19 мая 2015 г. № 1 Протокол № 11</t>
  </si>
  <si>
    <t>Доходы  бюджета Усть-Лабинского городского поселения  по кодам видов доходов, подвидов доходов, классификации операций сектора государственного управления, относящихся к доходам  бюджета поселения  за 2014 год</t>
  </si>
  <si>
    <t>Код вида доходов бюджета, код классификации операций сектора государственного управления, относящихся к доходам бюджета</t>
  </si>
  <si>
    <t xml:space="preserve">Бюджет, утвержденный решением Совета Усть-Лабинского городского поселения 19.12.2013 №11                                                                                                        </t>
  </si>
  <si>
    <t>Уточненная сводная бюджетная роспись на 2014 год</t>
  </si>
  <si>
    <t>Кассовое исполнение                         за 2014 год</t>
  </si>
  <si>
    <t xml:space="preserve">Процент исполнения уточненной бюджетной росписи </t>
  </si>
  <si>
    <t>ВСЕГО</t>
  </si>
  <si>
    <t>Налоговые и неналоговые доходы</t>
  </si>
  <si>
    <t>Налоговые доходы</t>
  </si>
  <si>
    <t>Налоги на прибыль, доходы</t>
  </si>
  <si>
    <t>10100000000000110</t>
  </si>
  <si>
    <t>10102000010000110</t>
  </si>
  <si>
    <t>10102010010000110</t>
  </si>
  <si>
    <t>10102010011000110</t>
  </si>
  <si>
    <t>10102010012000110</t>
  </si>
  <si>
    <t>10102010013000110</t>
  </si>
  <si>
    <t>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</si>
  <si>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</si>
  <si>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</si>
  <si>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10102020011000110</t>
  </si>
  <si>
    <t>10102020012000110</t>
  </si>
  <si>
    <t>10102020013000110</t>
  </si>
  <si>
    <t>10102030010000110</t>
  </si>
  <si>
    <t>10102030011000110</t>
  </si>
  <si>
    <t>10102030012000110</t>
  </si>
  <si>
    <t>10102030013000110</t>
  </si>
  <si>
    <t>10102040010000110</t>
  </si>
  <si>
    <t>10102040011000110</t>
  </si>
  <si>
    <t>Акцизы по подакцизным товарам (продукции), производимым на территории Российской Федерации</t>
  </si>
  <si>
    <t>10302000010000110</t>
  </si>
  <si>
    <t>10302230010000110</t>
  </si>
  <si>
    <t>10302240010000110</t>
  </si>
  <si>
    <t>10302250010000110</t>
  </si>
  <si>
    <t>10302260010000110</t>
  </si>
  <si>
    <t>Налоги на совокупный доход</t>
  </si>
  <si>
    <t>10500000000000000</t>
  </si>
  <si>
    <t>10503000010000110</t>
  </si>
  <si>
    <t>Единый сельскохозяйственный налог</t>
  </si>
  <si>
    <t>10503010010000110</t>
  </si>
  <si>
    <t>10503010011000110</t>
  </si>
  <si>
    <t>10503010012000110</t>
  </si>
  <si>
    <t>10503010013000110</t>
  </si>
  <si>
    <t xml:space="preserve">Единый сельскохозяйственный налог (за налоговые периоды, истекшие до 1января2011года)
</t>
  </si>
  <si>
    <t>10503020010000110</t>
  </si>
  <si>
    <t xml:space="preserve">Единый  сельскохозяйственный  налог (за налоговые  периоды,  истекшие  до  1 января  2011года)
</t>
  </si>
  <si>
    <t>10503020013000110</t>
  </si>
  <si>
    <t>Налоги на имущество</t>
  </si>
  <si>
    <t xml:space="preserve">Налог на имущество физических лиц
</t>
  </si>
  <si>
    <t>10601000000000110</t>
  </si>
  <si>
    <t>10601030100000110</t>
  </si>
  <si>
    <t>10601030101000110</t>
  </si>
  <si>
    <t>10601030102000110</t>
  </si>
  <si>
    <t>10601030103000110</t>
  </si>
  <si>
    <t xml:space="preserve"> Земельный налог
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</si>
  <si>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</si>
  <si>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</si>
  <si>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</si>
  <si>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 xml:space="preserve">Земельный налог, взимаемый по ставкам, установленным в соответствии с подпунктом 1 пункта 1 статьи 394 Нало гового кодекса Российской Федерации и применяемым к объектам налогооб ложения, расположенным в границах поселений
</t>
  </si>
  <si>
    <t>10606013100000110</t>
  </si>
  <si>
    <t>10606013101000110</t>
  </si>
  <si>
    <t>10606013102000110</t>
  </si>
  <si>
    <t>10606013103000110</t>
  </si>
  <si>
    <t>10606013104000110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</si>
  <si>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</si>
  <si>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</si>
  <si>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10606023100000110</t>
  </si>
  <si>
    <t>10606023101000110</t>
  </si>
  <si>
    <t>10606023102000110</t>
  </si>
  <si>
    <t>10606023103000110</t>
  </si>
  <si>
    <t>Задолженность и перерасчеты по отмененным налогам, сборам и иным обязательным платежам</t>
  </si>
  <si>
    <t xml:space="preserve">Земельный налог (по обязательствам, возникшим до 1 января 2006 года)
</t>
  </si>
  <si>
    <t>10904050000000110</t>
  </si>
  <si>
    <t>10904053100000110</t>
  </si>
  <si>
    <t>10904053102000110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</si>
  <si>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</si>
  <si>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</si>
  <si>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</si>
  <si>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</si>
  <si>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</si>
  <si>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</si>
  <si>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</si>
  <si>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>11105013100000120</t>
  </si>
  <si>
    <t>11105013100021120</t>
  </si>
  <si>
    <t>11105013100022120</t>
  </si>
  <si>
    <t>11105013100024120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</si>
  <si>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 равления, государственных внебюд жетных фондов и созданных ими учреждений (за исключением имущества бюджетных и автономных учреждений)
</t>
  </si>
  <si>
    <t>11105030000000120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</si>
  <si>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
</t>
  </si>
  <si>
    <t>11105035100000120</t>
  </si>
  <si>
    <t>11105035101000120</t>
  </si>
  <si>
    <t>Доходы от продажи материальных и нематериальных активов</t>
  </si>
  <si>
    <t>Доходы от продажи квартир</t>
  </si>
  <si>
    <t>11401000000000410</t>
  </si>
  <si>
    <t>Доходы от продажи квартир, находящихся в собственности поселений</t>
  </si>
  <si>
    <t>11401050100000410</t>
  </si>
  <si>
    <t>Доходы от реализации имущества, находящегося в собственности 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</si>
  <si>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</si>
  <si>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11402053100000410</t>
  </si>
  <si>
    <t>11406000000000430</t>
  </si>
  <si>
    <t>Доходы от продажи 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</si>
  <si>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</si>
  <si>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</si>
  <si>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11406025100000430</t>
  </si>
  <si>
    <t>Штрафы, санкции, возмещение ущерба</t>
  </si>
  <si>
    <t>11600000000000140</t>
  </si>
  <si>
    <t>Доход от возмещения ущерба при возникновении страховых случаев</t>
  </si>
  <si>
    <t>11623000000000140</t>
  </si>
  <si>
    <t>Доходы от возмещения ущерба при возникновении иных страховых случаев, когда выгодоприобретателями высту пают получатели средств бюджетов поселений</t>
  </si>
  <si>
    <t>11623052100000140</t>
  </si>
  <si>
    <t>11651000020000140</t>
  </si>
  <si>
    <t>11651040020000140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</si>
  <si>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</si>
  <si>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11633050000000140</t>
  </si>
  <si>
    <t>11633050106000140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</si>
  <si>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</si>
  <si>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</si>
  <si>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ущерба,зачисляемые в бюджеты поселений</t>
  </si>
  <si>
    <t>11690050106000140</t>
  </si>
  <si>
    <t>11690050100000140</t>
  </si>
  <si>
    <t xml:space="preserve">Прочие неналоговые доходы </t>
  </si>
  <si>
    <t>11700000000000180</t>
  </si>
  <si>
    <t>11701050100000180</t>
  </si>
  <si>
    <t>11705050100000180</t>
  </si>
  <si>
    <t>Безвозмездные поступления</t>
  </si>
  <si>
    <t>Дотации бюджетам субъектов Российской Федерации и муниципальных образований</t>
  </si>
  <si>
    <t>20201000000000151</t>
  </si>
  <si>
    <t>Дотации бюджетам поселений на поддержку мер по обеспечению сбалансированности бюджетов</t>
  </si>
  <si>
    <t>20201003100000151</t>
  </si>
  <si>
    <t>Субсидии бюджетам бюджетной системы Российской Федерации (межбюджетные субсидии)</t>
  </si>
  <si>
    <t>20202000000000151</t>
  </si>
  <si>
    <t>20202051100000151</t>
  </si>
  <si>
    <t>Прочие субсидии бюджетам поселений</t>
  </si>
  <si>
    <t>20202999100000151</t>
  </si>
  <si>
    <t>Субвенции  бюджетам субъек тов Российской Федерации и муниципальных образований</t>
  </si>
  <si>
    <t>20203000000000151</t>
  </si>
  <si>
    <t>Субвенции бюджетам поселений на выполнение передаваемых полномочий субъектов Российской Федерации</t>
  </si>
  <si>
    <t>20203024100000151</t>
  </si>
  <si>
    <t xml:space="preserve">Прочие безвозмездные поступления </t>
  </si>
  <si>
    <t>Прочие безвозмездные поступления в бюджеты поселений</t>
  </si>
  <si>
    <t>20705000100000180</t>
  </si>
  <si>
    <t>Поступления от денежных пожертвований, предоставляемых физическими лицами  получателям средств бюджетов поселений</t>
  </si>
  <si>
    <t>20705020100000180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</si>
  <si>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</si>
  <si>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</si>
  <si>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</si>
  <si>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21805010100000151</t>
  </si>
  <si>
    <t>Возврат остатков субсидий, субвенций и иных межбюджетных трансфертов, имеющих целевое назначение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</si>
  <si>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</si>
  <si>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21905000100000151</t>
  </si>
  <si>
    <t>ПРИЛОЖЕНИЕ № 3</t>
  </si>
  <si>
    <t>Расходы бюджета Усть-Лабинского городского поселения</t>
  </si>
  <si>
    <t xml:space="preserve">  Усть-Лабинского района по ведомственной структуре расходов бюджета городского поселения</t>
  </si>
  <si>
    <t>за  2014 год</t>
  </si>
  <si>
    <t>(тыс. рублей)</t>
  </si>
  <si>
    <t>№  п/п</t>
  </si>
  <si>
    <t xml:space="preserve">Наименование </t>
  </si>
  <si>
    <t>адм</t>
  </si>
  <si>
    <t>Рз</t>
  </si>
  <si>
    <t>ПР</t>
  </si>
  <si>
    <t>КЦСР</t>
  </si>
  <si>
    <t>КВР</t>
  </si>
  <si>
    <t xml:space="preserve">Бюджет, утвержденный решением Совета Усть-Лабинского городского поселения от19.12.2013 №11 пр51                                                                                                       </t>
  </si>
  <si>
    <t>Уточненная сводная бюджетная роспись                                                                                                                                                         на  2014г.</t>
  </si>
  <si>
    <t>кассовое исполнение за  2014г.</t>
  </si>
  <si>
    <t xml:space="preserve">Процент исполнения бюджетной росписи                                                                                                                                                                       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</si>
  <si>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</si>
  <si>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</si>
  <si>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</si>
  <si>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</si>
  <si>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высшего органа исполни тельной власти Усть-Лабин ского городского поселения Усть-Лабинского района</t>
  </si>
  <si>
    <t>50 0 0000</t>
  </si>
  <si>
    <t>Высшее должностное лицо Усть-Лабинского городского поселения Усть-Лабинского района</t>
  </si>
  <si>
    <t>50 1 0000</t>
  </si>
  <si>
    <t xml:space="preserve">Расходы на обеспечение функций органов местного самоуправления </t>
  </si>
  <si>
    <t>50 1 0019</t>
  </si>
  <si>
    <t>Расходы на выплату персоналу в целях обеспе чения выполнения функций государственными (муници пальными) органами, казен ными учреждениями, органами управления государственными внебюджетными фондами</t>
  </si>
  <si>
    <t>100</t>
  </si>
  <si>
    <t>Функционирование Прави тельства Российской Федера ции, высших  исполнительных органов государственной влас ти субъектов Российской Федерации, местных администраций</t>
  </si>
  <si>
    <t>04</t>
  </si>
  <si>
    <t>Обеспечение деятельности администрации Усть-Лабин ского городского поселения Усть-Лабинского района</t>
  </si>
  <si>
    <t>51 0 0000</t>
  </si>
  <si>
    <t>Обеспечение функциони рования администрации Усть-Лабинского городского поселения Усть-Лабинского района</t>
  </si>
  <si>
    <t>51 1 0000</t>
  </si>
  <si>
    <t>51 1 0019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</si>
  <si>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</si>
  <si>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</si>
  <si>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</si>
  <si>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</si>
  <si>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</si>
  <si>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Административные комиссии</t>
  </si>
  <si>
    <t>51 2 0000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</si>
  <si>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</si>
  <si>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51 2 6019</t>
  </si>
  <si>
    <t>Обеспечение деятельности финансовых , налоговых и таможенных органов и органов финансового (финансово-бюджетного) надзора</t>
  </si>
  <si>
    <t>06</t>
  </si>
  <si>
    <t xml:space="preserve">Обеспечение деятельности органов финансового (финансово-бюджетного) надзора </t>
  </si>
  <si>
    <t>51 3 0000</t>
  </si>
  <si>
    <t>51 3 0019</t>
  </si>
  <si>
    <t>Межбюджетные трансферты</t>
  </si>
  <si>
    <t>500</t>
  </si>
  <si>
    <t>Обеспечение проведения выборов и референдумов</t>
  </si>
  <si>
    <t>07</t>
  </si>
  <si>
    <t>Реализация муниципальных функций, связанных с муници пальным управлением</t>
  </si>
  <si>
    <t>51 4 0000</t>
  </si>
  <si>
    <t>51 4 0019</t>
  </si>
  <si>
    <t>Другие общегосударственные вопросы</t>
  </si>
  <si>
    <t>13</t>
  </si>
  <si>
    <t>Обеспечение деятельности администрации Усть-Лабинского городского поселения Усть-Лабинского района</t>
  </si>
  <si>
    <t>Реализация муниципальных функций, связанных с муниципальным управлением</t>
  </si>
  <si>
    <t>Прочие обязательства Усть-Лабинского городского поселения Усть-Лабинского района</t>
  </si>
  <si>
    <t>51 4 4121</t>
  </si>
  <si>
    <t>Социальное обеспечение и иные выплаты населению</t>
  </si>
  <si>
    <t>300</t>
  </si>
  <si>
    <t>Обеспечение хозяйственного обслуживания администра ции Усть-Лабинского городского поселения Усть-Лабинского района</t>
  </si>
  <si>
    <t>51 5 0000</t>
  </si>
  <si>
    <t>Расходы на обеспечение деятельности (оказания услуг) муниципальных учреждений</t>
  </si>
  <si>
    <t>51 5 0059</t>
  </si>
  <si>
    <t xml:space="preserve">Информационное освещение деятельности  органов местного самоуправления  Усть-Лабинского городского поселения Усть-Лабинского района </t>
  </si>
  <si>
    <t>51 6 0000</t>
  </si>
  <si>
    <t>Поддержка и развитие телерадиовещания, печатных средств массовой информа ции и книгоиздания, обеспе чение информирования граж дан о деятельности органов местного самоуправления и социально-политических событиях в поселении</t>
  </si>
  <si>
    <t>51 6 1026</t>
  </si>
  <si>
    <t>Управление муниципальным  имуществом Усть-Лабинского городского поселения Усть-Лабинского района</t>
  </si>
  <si>
    <t>52 0 0000</t>
  </si>
  <si>
    <t>Мероприятия в рамках управления имуществом казны Усть-Лабинского городского поселения Усть-Лабинского района</t>
  </si>
  <si>
    <t>52 1 0000</t>
  </si>
  <si>
    <t>Приобретение и содержание имушества Усть-Лабинского городского поселения Усть-Лабинского района</t>
  </si>
  <si>
    <t xml:space="preserve">52 1 1001 </t>
  </si>
  <si>
    <t>52 1 1001</t>
  </si>
  <si>
    <t>Капитальные вложения в объекты недвижимого имущества государственной (муниципальной) собственности</t>
  </si>
  <si>
    <t>400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</si>
  <si>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</si>
  <si>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52 2 0000</t>
  </si>
  <si>
    <t>Оценка недвижимости, признание прав и регулированием отношений по муниципальной собственности</t>
  </si>
  <si>
    <t>52 2 1039</t>
  </si>
  <si>
    <t xml:space="preserve">Финансовая поддержка социально ориентированных некомерческих организаций </t>
  </si>
  <si>
    <t>61 0 0000</t>
  </si>
  <si>
    <t>Поддержка социально-ориентированных некомерчес ких организаций и содействие развитию гражданского общества</t>
  </si>
  <si>
    <t xml:space="preserve">61 1 0000 </t>
  </si>
  <si>
    <t>Оказание финансовой поддержки Усть-Лабинской районной общественной организации ветеранов (пенсионеров, инвалидов) войны, труда, Вооруженных сил и правоохранительных органов</t>
  </si>
  <si>
    <t>61 1 1070</t>
  </si>
  <si>
    <t>Предоставление субсидий бюджетным, автономным и иным некоммерческим организациям</t>
  </si>
  <si>
    <t>600</t>
  </si>
  <si>
    <t xml:space="preserve">Оказание финансовой поддержки Усть-Лабинскому городскому казачьему обществу </t>
  </si>
  <si>
    <t>61 1 1071</t>
  </si>
  <si>
    <t>Оказание финансовой поддержки социально-ориентированной некоммерческой организации Всероссийскому Обществу Слепых</t>
  </si>
  <si>
    <t>61 1 1072</t>
  </si>
  <si>
    <t>Оказание финансовой поддер жки социально-ориентирован ной некоммерческой органи зации Всероссийскому Обществу инвалидов</t>
  </si>
  <si>
    <t>61 1 1073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</si>
  <si>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</si>
  <si>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</si>
  <si>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</si>
  <si>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</si>
  <si>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53 0 0000</t>
  </si>
  <si>
    <t>Мероприятия по гражданской обороне, предупреждению и ликвидации последствий чрезвычайных ситуаций, стихийных бедствий и их последствий</t>
  </si>
  <si>
    <t>53 1 0000</t>
  </si>
  <si>
    <t>Подготовка населения и организаций к действиям в чрезвычайной ситуации в мирное и военное время</t>
  </si>
  <si>
    <t>53 1 1055</t>
  </si>
  <si>
    <t>Мероприятия по снижению рисков и смягчению последствий чрезвычайных ситуаций природного и техногенного характера</t>
  </si>
  <si>
    <t>53 1 1057</t>
  </si>
  <si>
    <t xml:space="preserve">Поисковые и аварийно-спасательные учреждения </t>
  </si>
  <si>
    <t>53 3 0000</t>
  </si>
  <si>
    <t>53 3 0059</t>
  </si>
  <si>
    <t>Обеспечение пожарной безопасности</t>
  </si>
  <si>
    <t>10</t>
  </si>
  <si>
    <t>Обеспечение пожарной безопасности  в Усть-Лабинском городском поселении Усть-Лабинского района</t>
  </si>
  <si>
    <t>54 0 0000</t>
  </si>
  <si>
    <t>Проведение мероприятий по обеспечению пожарной безопасности</t>
  </si>
  <si>
    <t>54 1 0000</t>
  </si>
  <si>
    <t xml:space="preserve">Мероприятия по пожарной безопасности </t>
  </si>
  <si>
    <t>54 1 1028</t>
  </si>
  <si>
    <t>Другие вопросы в области национальной безопасности и правоохранительной деятельности</t>
  </si>
  <si>
    <t>14</t>
  </si>
  <si>
    <t>Проведение мероприятий в области национальной без опасности  и правоохрани тельной деятельности на территории Усть-Лабинского городского поселения Усть-Лабинского района</t>
  </si>
  <si>
    <t>55 0 0000</t>
  </si>
  <si>
    <t xml:space="preserve">Укрепление правопорядка, профилактика правонару шений, усиление борьбы с преступностью </t>
  </si>
  <si>
    <t>55 1 0000</t>
  </si>
  <si>
    <t>Мероприятия по укреплению правопорядка, профилактике правонарушений, усилению борьбы с преступностью</t>
  </si>
  <si>
    <t>55 1 1054</t>
  </si>
  <si>
    <t>Профилактика терроризма и экстремизма в поселении</t>
  </si>
  <si>
    <t>55 2 0000</t>
  </si>
  <si>
    <t xml:space="preserve">Мероприятия по профилактике терроризма и экстремизма </t>
  </si>
  <si>
    <t>55 2 1011</t>
  </si>
  <si>
    <t>Обеспечение  безопасности людей на водных объектах</t>
  </si>
  <si>
    <t>55 30000</t>
  </si>
  <si>
    <t>Создание системы комплексного обеспечения безопасности жизнедеятельности</t>
  </si>
  <si>
    <t>55 3 1059</t>
  </si>
  <si>
    <t>992</t>
  </si>
  <si>
    <t>Национальная экономика</t>
  </si>
  <si>
    <t>Транспорт</t>
  </si>
  <si>
    <t>08</t>
  </si>
  <si>
    <t>Развитие транспортной системы</t>
  </si>
  <si>
    <t>68 0 0000</t>
  </si>
  <si>
    <t>Организация транспортного обслуживания населения</t>
  </si>
  <si>
    <t>68 1 0000</t>
  </si>
  <si>
    <t>Мероприятия по осуществлению транспортного обслуживания населения</t>
  </si>
  <si>
    <t>68 1 1081</t>
  </si>
  <si>
    <t>Дорожное хозяйство (дорожные фонды)</t>
  </si>
  <si>
    <t>Развитие Усть-Лабинского городского поселения Усть-Лабинского района в сфере строительства, архитектуры и дорожного строительства</t>
  </si>
  <si>
    <t>56 0 0000</t>
  </si>
  <si>
    <t>Реализация мероприятий в сфере дорожного хозяйства</t>
  </si>
  <si>
    <t>56 1 0000</t>
  </si>
  <si>
    <t>56 1 0059</t>
  </si>
  <si>
    <t xml:space="preserve">Содержание, капитальный ре монт, ремонт автомобильных дорог общего пользования </t>
  </si>
  <si>
    <t>56 1 1041</t>
  </si>
  <si>
    <t>Содержание и капитальный ремонт тротуаров</t>
  </si>
  <si>
    <t>56 1 1042</t>
  </si>
  <si>
    <t>Капитальный ремонт, ремонт автомобильных дорог общего пользования населенных пунктов</t>
  </si>
  <si>
    <t>56 1 6027</t>
  </si>
  <si>
    <t>Капитальный ремонт, ремонт дворовых территорий много квартирных домов, проездов к дворовым территориям многоквартирных домов населенных пунктов</t>
  </si>
  <si>
    <t>56 1 6028</t>
  </si>
  <si>
    <t>Мероприятия по капитальному ремонту, ремонту автомобильных дорог общего пользования населенных пунктов</t>
  </si>
  <si>
    <t>56 1 6527</t>
  </si>
  <si>
    <t>Обеспечение  безопасности дорожного движения</t>
  </si>
  <si>
    <t>56 3 0000</t>
  </si>
  <si>
    <t>Мероприятия по повышению безопасности на дорогах поселения</t>
  </si>
  <si>
    <t>56 3 1041</t>
  </si>
  <si>
    <t>Другие вопросы в области национальной экономики</t>
  </si>
  <si>
    <t>12</t>
  </si>
  <si>
    <t>Оказание поддержки развития  малого и среднего предпринимательства на территории Усть-Лабинского городского поселения Усть-Лабинского района</t>
  </si>
  <si>
    <t>58 0 0000</t>
  </si>
  <si>
    <t>Поддержка малого и среднего предпринимательства</t>
  </si>
  <si>
    <t>58 1 0000</t>
  </si>
  <si>
    <t>Мероприятия по оказанию поддержки малому и сред нему предпринимательству, включая крестьянские (фермерские) хозяйства</t>
  </si>
  <si>
    <t>58 1 1061</t>
  </si>
  <si>
    <t>Осуществление мер под держки и развития малого и среднего предприниматель ства (возмещение части затрат субъектов малого предприни мательства на ранней стадии их деятельности)</t>
  </si>
  <si>
    <t>58 1 1062</t>
  </si>
  <si>
    <t xml:space="preserve">Подготовка градостроите льной и землеустроительной документации на территории Усть-Лабинского городского поселения Усть-Лабинского района </t>
  </si>
  <si>
    <t>59 0 0000</t>
  </si>
  <si>
    <t>Реализация мероприятий по подготовке градостроите льной и землеустроительной документации</t>
  </si>
  <si>
    <t>59 1 0000</t>
  </si>
  <si>
    <t>Мероприятия по подготовке градостроительной и земле устроительной документации</t>
  </si>
  <si>
    <t>59 1 1065</t>
  </si>
  <si>
    <t>244</t>
  </si>
  <si>
    <t xml:space="preserve">Подготовка градостроитель ной и землеустроительной документации </t>
  </si>
  <si>
    <t>59 1 6030</t>
  </si>
  <si>
    <t>Подготовка градостроитель ной и землеустроительной документации на территории Усть-Лабинского городского поселения</t>
  </si>
  <si>
    <t>59 1 6530</t>
  </si>
  <si>
    <t>Реализация мероприятий в области строительства, архи тектуры и градостроительства</t>
  </si>
  <si>
    <t>59 2 0000</t>
  </si>
  <si>
    <t>Мероприятия в области строительства, архитектуры и градостроительства</t>
  </si>
  <si>
    <t>59 2 1066</t>
  </si>
  <si>
    <t>Жилищно-коммунальное хозяйство</t>
  </si>
  <si>
    <t>05</t>
  </si>
  <si>
    <t>Коммунальное хозяйство</t>
  </si>
  <si>
    <t>Развитие жилищно-коммунального хозяйства на территории Усть-Лабинского городского поселения Усть-Лабинского района</t>
  </si>
  <si>
    <t>60 0 0000</t>
  </si>
  <si>
    <t xml:space="preserve">Развитие жилищно-коммунального хозяйства </t>
  </si>
  <si>
    <t>60 1 0000</t>
  </si>
  <si>
    <t>Проведение мероприятий по функционированию и разви тию сетей водоснабжения</t>
  </si>
  <si>
    <t>60 1 1027</t>
  </si>
  <si>
    <t>Проведение мероприятий по функционированию и развитию инфраструктуры</t>
  </si>
  <si>
    <t xml:space="preserve">60 1 1028 </t>
  </si>
  <si>
    <t>60 1 1028</t>
  </si>
  <si>
    <t xml:space="preserve">Проведение мероприятий по функционированию и разви тию системы водоотведения </t>
  </si>
  <si>
    <t xml:space="preserve">60 1 1029 </t>
  </si>
  <si>
    <t>60 1 1029</t>
  </si>
  <si>
    <t>Развитие системы газификации</t>
  </si>
  <si>
    <t>60 1 1030</t>
  </si>
  <si>
    <t>Развитие сетей энергоснаб жения и повышение энер гетической эффективности на территории поселения</t>
  </si>
  <si>
    <t xml:space="preserve">60 1 1031 </t>
  </si>
  <si>
    <t xml:space="preserve">Развитие и модернизация объектов теплоснабжения </t>
  </si>
  <si>
    <t xml:space="preserve">60 1 1032 </t>
  </si>
  <si>
    <t>Развитие   водоотведения   населенных   пунктов</t>
  </si>
  <si>
    <t xml:space="preserve">60 1 6031 </t>
  </si>
  <si>
    <t>60 1 6031</t>
  </si>
  <si>
    <t>Мероприятия по подготовке систем водоснабжения и водоотведения  к осенне-зимнему периоду</t>
  </si>
  <si>
    <t>60 2 0000</t>
  </si>
  <si>
    <t>Проведение мероприятий по подготовке систем водоснаб жения и водоотведения  к осенне-зимнему периоду</t>
  </si>
  <si>
    <t>60 2 6238</t>
  </si>
  <si>
    <t>Реализация мероприятий по подготовке систем водоснаб жения и водоотведения  к осенне-зимнему периоду</t>
  </si>
  <si>
    <t>60 2 6738</t>
  </si>
  <si>
    <t>Благоустройство</t>
  </si>
  <si>
    <t>Проведение мероприятий по благоустройству территории Усть-Лабинского городского поселения Усть-Лабинского района</t>
  </si>
  <si>
    <t xml:space="preserve">62 0 0000 </t>
  </si>
  <si>
    <t xml:space="preserve">Отдельные мероприятия по благоустройству </t>
  </si>
  <si>
    <t>62 1 0000</t>
  </si>
  <si>
    <t>Реализация мероприятий в рамках уличного освещения</t>
  </si>
  <si>
    <t>62 1 1035</t>
  </si>
  <si>
    <t>Реализация мероприятий в рамках благоустройства (озеленения)</t>
  </si>
  <si>
    <t>62 1 1036</t>
  </si>
  <si>
    <t>Реализация мероприятий в рамках благоустройства</t>
  </si>
  <si>
    <t>62 1 1037</t>
  </si>
  <si>
    <t>Расходы на обеспечение деятельности (оказания услуг)  муниципальных учреждений</t>
  </si>
  <si>
    <t>62 1 0059</t>
  </si>
  <si>
    <t>Реализация мероприятий за счет субсидии на  дополнительную помощь бюджетам поселений для решения социально-значимых вопросов</t>
  </si>
  <si>
    <t>62 1 6005</t>
  </si>
  <si>
    <t>Мероприятия на развитие об щественной инфраструктуры муниципального значения</t>
  </si>
  <si>
    <t>62 1 6547</t>
  </si>
  <si>
    <t>Развитие общественной инфраструктуры муниципального значения</t>
  </si>
  <si>
    <t>62 1 6047</t>
  </si>
  <si>
    <t>Другие вопросы в области жилищно-коммунального хозяйства</t>
  </si>
  <si>
    <t>Образование</t>
  </si>
  <si>
    <t>Молодежная политика и  оздоровление детей</t>
  </si>
  <si>
    <t xml:space="preserve">Реализации государственной молодежной политики в Усть-Лабинском городском поселении Усть-Лабинского района </t>
  </si>
  <si>
    <t>63 0 0000</t>
  </si>
  <si>
    <t>63 1 0000</t>
  </si>
  <si>
    <t>Реализация мероприятий в области молодежной политики</t>
  </si>
  <si>
    <t>63 1 1090</t>
  </si>
  <si>
    <t xml:space="preserve">63 1 1090 </t>
  </si>
  <si>
    <t>Культура и  кинематография</t>
  </si>
  <si>
    <t>Культура</t>
  </si>
  <si>
    <t>Оказание услуг в сфере культуры на территории Усть-Лабинского городского поселения Усть-Лабинского района</t>
  </si>
  <si>
    <t>64 0 0000</t>
  </si>
  <si>
    <t>Обеспечение населения услу гами учреждений культуры</t>
  </si>
  <si>
    <t>64 1 0000</t>
  </si>
  <si>
    <t>Расходы на обеспечение деятельности (оказания услуг) подведомственных учреждений.</t>
  </si>
  <si>
    <t>64 1 0059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</si>
  <si>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краю.</t>
  </si>
  <si>
    <t>64 1 6012</t>
  </si>
  <si>
    <t>64 1 6512</t>
  </si>
  <si>
    <t>Организация библиотечного обслуживания</t>
  </si>
  <si>
    <t>64 2 0000</t>
  </si>
  <si>
    <t>Расходы на обеспечение деятельностит (оказания услуг) подведомственных учреждений.</t>
  </si>
  <si>
    <t>64 2 0059</t>
  </si>
  <si>
    <t>Комплектование книжных фондов библиотек муниципа льных образований (поселений)</t>
  </si>
  <si>
    <t>64 2 6586</t>
  </si>
  <si>
    <t>Комплектование книжных фондов библиотек муниципальных образований (поселений)</t>
  </si>
  <si>
    <t>64 2 8144</t>
  </si>
  <si>
    <t>64 2 6012</t>
  </si>
  <si>
    <t>64 2 6512</t>
  </si>
  <si>
    <t>Мероприятия в области культуры</t>
  </si>
  <si>
    <t>64 3 0000</t>
  </si>
  <si>
    <t>Реализация мероприятий в области культуры</t>
  </si>
  <si>
    <t>64 3 1068</t>
  </si>
  <si>
    <t xml:space="preserve">64 3 1068 </t>
  </si>
  <si>
    <t>Социальная политика</t>
  </si>
  <si>
    <t>Социальное обеспечение населения</t>
  </si>
  <si>
    <t>Оказание мер социальной поддержки граждан, проживающих на территории Усть-Лабинского городского поселения Усть-Лабинского района</t>
  </si>
  <si>
    <t>65 0 0000</t>
  </si>
  <si>
    <t>Оказание мер социальной поддержки отдельным категориям населения</t>
  </si>
  <si>
    <t>65 1 0000</t>
  </si>
  <si>
    <t xml:space="preserve">Мероприятия по оказанию социальной поддержки отдельных категорий населения </t>
  </si>
  <si>
    <t>65 1 4121</t>
  </si>
  <si>
    <t>Мероприятия по оказанию социальной поддерки граждан</t>
  </si>
  <si>
    <t>65 2 0000</t>
  </si>
  <si>
    <t>Компенсации на обеспечение льготным зубопротезирова нием граждан, проживающих на территории поселения</t>
  </si>
  <si>
    <t>65 2 4107</t>
  </si>
  <si>
    <t>Выплаты за особые заслуги перед Усть-Лабинским городским поселением Усть-Лабинского района</t>
  </si>
  <si>
    <t>65 2 4313</t>
  </si>
  <si>
    <t>Оказание адресной социальной помощи</t>
  </si>
  <si>
    <t>65 2 4121</t>
  </si>
  <si>
    <t>Оказание мер социальной поддержки на приобретение (строительство) жилья</t>
  </si>
  <si>
    <t>67 0 0000</t>
  </si>
  <si>
    <t>Расходы на оказание мер социальной поддержки на приобретение (строительство) жилья</t>
  </si>
  <si>
    <t>67 1 0000</t>
  </si>
  <si>
    <t>Социальные выплаты для оплаты части стоимости жилья в виде первоначального взноса при получении ипотечного жилищного кредита на приобретение (строительство) жилья</t>
  </si>
  <si>
    <t>67 1 4121</t>
  </si>
  <si>
    <t>Социальные выплаты на приобретение (строительство) жилья</t>
  </si>
  <si>
    <t>67 1 4122</t>
  </si>
  <si>
    <t>67 1 8020</t>
  </si>
  <si>
    <t>Социальные выплаты на обеспечение жильем молодых семей</t>
  </si>
  <si>
    <t>67 1 5020</t>
  </si>
  <si>
    <t xml:space="preserve">Социальное обеспечение и иные выплаты населению </t>
  </si>
  <si>
    <t>Мероприятия по обеспечению жильем молодых семей</t>
  </si>
  <si>
    <t>67 1 7020</t>
  </si>
  <si>
    <t>Физическая культура и спорт</t>
  </si>
  <si>
    <t>11</t>
  </si>
  <si>
    <t>Физическая культура</t>
  </si>
  <si>
    <t>Развитие физической культуры и массового спорта на территории Усть-Лабинского городского поселения Усть-Лабинского района</t>
  </si>
  <si>
    <t>66 0 0000</t>
  </si>
  <si>
    <t>Развитие физической культуры и массового спорта</t>
  </si>
  <si>
    <t>66 1 0000</t>
  </si>
  <si>
    <t>Мероприятия по развитию массового спорта</t>
  </si>
  <si>
    <t>66 1 1069</t>
  </si>
  <si>
    <t>Расходы на обеспечение дея тельностит (оказания услуг) подведомственных учреждений.</t>
  </si>
  <si>
    <t>66 1 0059</t>
  </si>
  <si>
    <t>Содействие субъектам физической культуры и спорта и развитие массового спорта</t>
  </si>
  <si>
    <t>66 1 6026</t>
  </si>
  <si>
    <t>Развитие массового спорта</t>
  </si>
  <si>
    <t>66 1 6526</t>
  </si>
  <si>
    <t>Обслуживание государствен ного и муниципального долга</t>
  </si>
  <si>
    <t>Обслуживание государствен ного внутреннего и муниципального долга</t>
  </si>
  <si>
    <t>Управление муниципальными финансами</t>
  </si>
  <si>
    <t>57 0 0000</t>
  </si>
  <si>
    <t>Управление муниципальным долгом и муниципальными финансовыми активами Усть-Лабинского городского поселения Усть-Лабинского района</t>
  </si>
  <si>
    <t>57 1 0000</t>
  </si>
  <si>
    <t>Процентные платежи по муниципальному долгу Усть-Лабинского городского поселения Усть-Лабинского района</t>
  </si>
  <si>
    <t>57 1 1052</t>
  </si>
  <si>
    <t>Обслуживание государствен ного (муниципального) долга</t>
  </si>
  <si>
    <t>700</t>
  </si>
  <si>
    <t>Усть-Лабинского района                                                         А.В.Вороновский</t>
  </si>
  <si>
    <t>ПРИЛОЖЕНИЕ № 4</t>
  </si>
  <si>
    <t>Расходы  бюджета Усть-Лабинского городского поселения</t>
  </si>
  <si>
    <t xml:space="preserve">Усть-Лабинского района по разделам и подразделам классификации расходов бюджетов </t>
  </si>
  <si>
    <t>за 2014 год</t>
  </si>
  <si>
    <t>Наименование</t>
  </si>
  <si>
    <t>РЗ</t>
  </si>
  <si>
    <t xml:space="preserve">Бюджет, утвержденный решением Совета Усть-Лабинского городского поселения 19.12.2013 №11пр51                                                                                                       </t>
  </si>
  <si>
    <t>кассовое исполнение за 2014год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</si>
  <si>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</si>
  <si>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Дорожное хозяйство(Дорожные фонды)</t>
  </si>
  <si>
    <t>Молодежная политика и оздоровление детей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</si>
  <si>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</si>
  <si>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</si>
  <si>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Усть-Лабинского района                                                    В.Н.Анпилогов</t>
  </si>
  <si>
    <t>ПРИЛОЖЕНИЕ № 5</t>
  </si>
  <si>
    <t>Источники финансирования дефицита</t>
  </si>
  <si>
    <t xml:space="preserve"> бюджета Усть-Лабинского городского поселения</t>
  </si>
  <si>
    <t xml:space="preserve">  Усть-Лабинского района по кодам классификации источников финансирования дефицитов бюджетов </t>
  </si>
  <si>
    <t xml:space="preserve">Код бюджетной классификации   </t>
  </si>
  <si>
    <t>кассовое исполнение за 2014г</t>
  </si>
  <si>
    <t>Источники внутреннего финансирования дефицитов бюджетов,  всего</t>
  </si>
  <si>
    <t>000 01 0000 00 00 0000 000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</si>
  <si>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</si>
  <si>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</si>
  <si>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 заций  в валюте Российской Федерации</t>
  </si>
  <si>
    <t>000 01 02 00 00 00 0000 700</t>
  </si>
  <si>
    <t>Получение кредитов от кредитных органи заций бюджетами поселений в валюте Российской Федерации</t>
  </si>
  <si>
    <t>992 01 02 00 00 10 0000 710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</si>
  <si>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</si>
  <si>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</si>
  <si>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 в валюте Российской Федерации</t>
  </si>
  <si>
    <t>992 01 02 00 00 10 0000 810</t>
  </si>
  <si>
    <t>Изменение остатков средств на счетах по учету средств бюджетов</t>
  </si>
  <si>
    <t xml:space="preserve">000 01 05 00 00 00 0000 000 </t>
  </si>
  <si>
    <t>Увеличение   остатков средств   бюджетов</t>
  </si>
  <si>
    <t xml:space="preserve">000 01 05 00 00 00 0000 500 </t>
  </si>
  <si>
    <t>Увеличение  прочих остатков средств бюджетов</t>
  </si>
  <si>
    <t xml:space="preserve">000 01 05 02 00 00 0000 500 </t>
  </si>
  <si>
    <t>Увеличение прочих остатков денежных средств бюджетов</t>
  </si>
  <si>
    <t xml:space="preserve">000 01 05 02 01 00 0000 510 </t>
  </si>
  <si>
    <t>Увеличение прочих остатков денежных средств бюджетов поселений</t>
  </si>
  <si>
    <t xml:space="preserve">992 01 05 02 01 10 0000 510 </t>
  </si>
  <si>
    <t>Уменьшение  остатков средств бюджетов</t>
  </si>
  <si>
    <t>000 01 05 00 00 00 0000 600</t>
  </si>
  <si>
    <t>Уменьшение прочих остатков средств 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</si>
  <si>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</si>
  <si>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</si>
  <si>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</si>
  <si>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</si>
  <si>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992 01 05 02 01 10 0000 610</t>
  </si>
  <si>
    <t xml:space="preserve">Усть-Лабинского района                                                        </t>
  </si>
  <si>
    <t>ПРИЛОЖЕНИЕ № 6</t>
  </si>
  <si>
    <t xml:space="preserve">  Усть-Лабинского района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</t>
  </si>
  <si>
    <t xml:space="preserve">Бюджет, утвержденный решением Совета Усть-Лабинского городского поселения 19.12.2013 №11 пр51                                                                                                        </t>
  </si>
  <si>
    <t>Источники внутреннего финансирования дефицитов бюджетов,всего</t>
  </si>
  <si>
    <t>Получение кредитов от кредитных организаций бюджетами поселений в валюте Российской Федерации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</si>
</sst>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"/>
    <numFmt numFmtId="167" formatCode="@"/>
    <numFmt numFmtId="168" formatCode="#,##0.0"/>
    <numFmt numFmtId="169" formatCode="#,##0.0_р_."/>
  </numFmts>
  <fonts count="1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b/>
      <sz val="10"/>
      <color indexed="8"/>
      <name val="Times New Roman"/>
      <family val="1"/>
    </font>
    <font>
      <sz val="10"/>
      <name val="TimesNewRomanPSMT"/>
      <family val="1"/>
    </font>
    <font>
      <b/>
      <sz val="10"/>
      <name val="Arial Cyr"/>
      <family val="2"/>
    </font>
    <font>
      <sz val="12"/>
      <name val="Times New Roman"/>
      <family val="1"/>
    </font>
    <font>
      <sz val="7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73">
    <xf numFmtId="164" fontId="0" fillId="0" borderId="0" xfId="0" applyAlignment="1">
      <alignment/>
    </xf>
    <xf numFmtId="164" fontId="2" fillId="0" borderId="0" xfId="0" applyFont="1" applyAlignment="1">
      <alignment horizontal="justify" vertical="top"/>
    </xf>
    <xf numFmtId="164" fontId="2" fillId="0" borderId="0" xfId="0" applyFont="1" applyBorder="1" applyAlignment="1">
      <alignment horizontal="right"/>
    </xf>
    <xf numFmtId="164" fontId="0" fillId="0" borderId="0" xfId="0" applyAlignment="1">
      <alignment horizontal="justify" vertical="top"/>
    </xf>
    <xf numFmtId="164" fontId="3" fillId="0" borderId="0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right"/>
    </xf>
    <xf numFmtId="164" fontId="4" fillId="0" borderId="2" xfId="0" applyFont="1" applyBorder="1" applyAlignment="1">
      <alignment horizontal="justify" vertical="top"/>
    </xf>
    <xf numFmtId="164" fontId="4" fillId="0" borderId="2" xfId="0" applyFont="1" applyBorder="1" applyAlignment="1">
      <alignment horizontal="center" vertical="top"/>
    </xf>
    <xf numFmtId="164" fontId="4" fillId="0" borderId="2" xfId="0" applyFont="1" applyBorder="1" applyAlignment="1">
      <alignment horizontal="center" vertical="top" wrapText="1"/>
    </xf>
    <xf numFmtId="164" fontId="5" fillId="0" borderId="2" xfId="0" applyFont="1" applyBorder="1" applyAlignment="1">
      <alignment horizontal="justify" vertical="top"/>
    </xf>
    <xf numFmtId="164" fontId="5" fillId="0" borderId="2" xfId="0" applyFont="1" applyBorder="1" applyAlignment="1">
      <alignment horizontal="center" vertical="top"/>
    </xf>
    <xf numFmtId="164" fontId="5" fillId="0" borderId="2" xfId="0" applyFont="1" applyBorder="1" applyAlignment="1">
      <alignment horizontal="right" vertical="top"/>
    </xf>
    <xf numFmtId="165" fontId="4" fillId="0" borderId="2" xfId="0" applyNumberFormat="1" applyFont="1" applyBorder="1" applyAlignment="1">
      <alignment horizontal="center" vertical="top"/>
    </xf>
    <xf numFmtId="164" fontId="4" fillId="0" borderId="2" xfId="0" applyFont="1" applyBorder="1" applyAlignment="1">
      <alignment horizontal="right" vertical="top"/>
    </xf>
    <xf numFmtId="164" fontId="4" fillId="0" borderId="2" xfId="0" applyFont="1" applyBorder="1" applyAlignment="1">
      <alignment horizontal="justify" vertical="top" wrapText="1"/>
    </xf>
    <xf numFmtId="164" fontId="5" fillId="0" borderId="2" xfId="0" applyFont="1" applyBorder="1" applyAlignment="1">
      <alignment horizontal="justify" vertical="top" wrapText="1"/>
    </xf>
    <xf numFmtId="166" fontId="5" fillId="0" borderId="2" xfId="0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4" fontId="4" fillId="0" borderId="2" xfId="0" applyNumberFormat="1" applyFont="1" applyFill="1" applyBorder="1" applyAlignment="1">
      <alignment horizontal="justify" vertical="top" wrapText="1"/>
    </xf>
    <xf numFmtId="164" fontId="4" fillId="0" borderId="2" xfId="21" applyNumberFormat="1" applyFont="1" applyFill="1" applyBorder="1" applyAlignment="1" applyProtection="1">
      <alignment horizontal="center" vertical="top" wrapText="1"/>
      <protection hidden="1"/>
    </xf>
    <xf numFmtId="167" fontId="4" fillId="0" borderId="2" xfId="0" applyNumberFormat="1" applyFont="1" applyFill="1" applyBorder="1" applyAlignment="1">
      <alignment horizontal="center" vertical="top"/>
    </xf>
    <xf numFmtId="166" fontId="4" fillId="0" borderId="2" xfId="0" applyNumberFormat="1" applyFont="1" applyFill="1" applyBorder="1" applyAlignment="1">
      <alignment horizontal="right" vertical="top"/>
    </xf>
    <xf numFmtId="166" fontId="4" fillId="0" borderId="2" xfId="21" applyNumberFormat="1" applyFont="1" applyFill="1" applyBorder="1" applyAlignment="1" applyProtection="1">
      <alignment horizontal="right" vertical="top" wrapText="1"/>
      <protection hidden="1"/>
    </xf>
    <xf numFmtId="164" fontId="5" fillId="0" borderId="2" xfId="0" applyFont="1" applyBorder="1" applyAlignment="1">
      <alignment vertical="top" wrapText="1"/>
    </xf>
    <xf numFmtId="164" fontId="6" fillId="0" borderId="2" xfId="0" applyFont="1" applyFill="1" applyBorder="1" applyAlignment="1">
      <alignment horizontal="justify" vertical="top" wrapText="1"/>
    </xf>
    <xf numFmtId="164" fontId="6" fillId="0" borderId="2" xfId="0" applyFont="1" applyFill="1" applyBorder="1" applyAlignment="1">
      <alignment horizontal="center" vertical="top" wrapText="1"/>
    </xf>
    <xf numFmtId="164" fontId="4" fillId="0" borderId="2" xfId="0" applyFont="1" applyBorder="1" applyAlignment="1">
      <alignment horizontal="left" vertical="top" wrapText="1"/>
    </xf>
    <xf numFmtId="164" fontId="2" fillId="0" borderId="0" xfId="0" applyFont="1" applyFill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right"/>
    </xf>
    <xf numFmtId="164" fontId="7" fillId="0" borderId="0" xfId="0" applyFont="1" applyBorder="1" applyAlignment="1">
      <alignment horizontal="left"/>
    </xf>
    <xf numFmtId="164" fontId="7" fillId="0" borderId="0" xfId="0" applyFont="1" applyBorder="1" applyAlignment="1">
      <alignment horizontal="right"/>
    </xf>
    <xf numFmtId="164" fontId="2" fillId="0" borderId="0" xfId="0" applyFont="1" applyBorder="1" applyAlignment="1">
      <alignment horizontal="right" wrapText="1"/>
    </xf>
    <xf numFmtId="164" fontId="3" fillId="0" borderId="0" xfId="0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horizontal="right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 shrinkToFit="1"/>
    </xf>
    <xf numFmtId="164" fontId="5" fillId="0" borderId="2" xfId="0" applyFont="1" applyFill="1" applyBorder="1" applyAlignment="1">
      <alignment horizontal="left"/>
    </xf>
    <xf numFmtId="164" fontId="0" fillId="0" borderId="2" xfId="0" applyFont="1" applyBorder="1" applyAlignment="1">
      <alignment/>
    </xf>
    <xf numFmtId="166" fontId="5" fillId="0" borderId="2" xfId="0" applyNumberFormat="1" applyFont="1" applyFill="1" applyBorder="1" applyAlignment="1">
      <alignment horizontal="right" vertical="top"/>
    </xf>
    <xf numFmtId="168" fontId="5" fillId="0" borderId="2" xfId="0" applyNumberFormat="1" applyFont="1" applyFill="1" applyBorder="1" applyAlignment="1">
      <alignment horizontal="right" vertical="top"/>
    </xf>
    <xf numFmtId="166" fontId="5" fillId="0" borderId="2" xfId="0" applyNumberFormat="1" applyFont="1" applyBorder="1" applyAlignment="1">
      <alignment horizontal="right" vertical="top" wrapText="1"/>
    </xf>
    <xf numFmtId="164" fontId="5" fillId="0" borderId="2" xfId="0" applyFont="1" applyFill="1" applyBorder="1" applyAlignment="1">
      <alignment horizontal="justify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164" fontId="5" fillId="0" borderId="2" xfId="0" applyFont="1" applyFill="1" applyBorder="1" applyAlignment="1">
      <alignment horizontal="center" vertical="top" wrapText="1"/>
    </xf>
    <xf numFmtId="164" fontId="8" fillId="0" borderId="2" xfId="0" applyFont="1" applyFill="1" applyBorder="1" applyAlignment="1">
      <alignment horizontal="justify" vertical="top" wrapText="1"/>
    </xf>
    <xf numFmtId="167" fontId="5" fillId="0" borderId="2" xfId="0" applyNumberFormat="1" applyFont="1" applyFill="1" applyBorder="1" applyAlignment="1">
      <alignment horizontal="center" vertical="top" wrapText="1"/>
    </xf>
    <xf numFmtId="167" fontId="4" fillId="0" borderId="2" xfId="0" applyNumberFormat="1" applyFont="1" applyFill="1" applyBorder="1" applyAlignment="1">
      <alignment horizontal="center" vertical="top" wrapText="1"/>
    </xf>
    <xf numFmtId="168" fontId="4" fillId="0" borderId="2" xfId="0" applyNumberFormat="1" applyFont="1" applyFill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 wrapText="1"/>
    </xf>
    <xf numFmtId="166" fontId="4" fillId="0" borderId="2" xfId="0" applyNumberFormat="1" applyFont="1" applyFill="1" applyBorder="1" applyAlignment="1">
      <alignment horizontal="right" vertical="top" wrapText="1"/>
    </xf>
    <xf numFmtId="164" fontId="5" fillId="0" borderId="2" xfId="0" applyNumberFormat="1" applyFont="1" applyFill="1" applyBorder="1" applyAlignment="1">
      <alignment horizontal="justify" vertical="top" wrapText="1"/>
    </xf>
    <xf numFmtId="167" fontId="5" fillId="0" borderId="2" xfId="0" applyNumberFormat="1" applyFont="1" applyFill="1" applyBorder="1" applyAlignment="1">
      <alignment horizontal="justify" vertical="top" wrapText="1"/>
    </xf>
    <xf numFmtId="164" fontId="5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center" vertical="top" wrapText="1"/>
    </xf>
    <xf numFmtId="167" fontId="6" fillId="0" borderId="2" xfId="0" applyNumberFormat="1" applyFont="1" applyFill="1" applyBorder="1" applyAlignment="1">
      <alignment horizontal="center" vertical="top" wrapText="1"/>
    </xf>
    <xf numFmtId="166" fontId="6" fillId="0" borderId="2" xfId="0" applyNumberFormat="1" applyFont="1" applyFill="1" applyBorder="1" applyAlignment="1">
      <alignment horizontal="right" vertical="top" wrapText="1"/>
    </xf>
    <xf numFmtId="165" fontId="8" fillId="0" borderId="2" xfId="0" applyNumberFormat="1" applyFont="1" applyFill="1" applyBorder="1" applyAlignment="1">
      <alignment horizontal="center" vertical="top" wrapText="1"/>
    </xf>
    <xf numFmtId="167" fontId="4" fillId="0" borderId="2" xfId="0" applyNumberFormat="1" applyFont="1" applyBorder="1" applyAlignment="1">
      <alignment horizontal="center" vertical="top"/>
    </xf>
    <xf numFmtId="167" fontId="8" fillId="0" borderId="2" xfId="0" applyNumberFormat="1" applyFont="1" applyFill="1" applyBorder="1" applyAlignment="1">
      <alignment horizontal="center" vertical="top" wrapText="1"/>
    </xf>
    <xf numFmtId="167" fontId="6" fillId="0" borderId="0" xfId="0" applyNumberFormat="1" applyFont="1" applyFill="1" applyBorder="1" applyAlignment="1">
      <alignment horizontal="center" vertical="top" wrapText="1"/>
    </xf>
    <xf numFmtId="167" fontId="6" fillId="0" borderId="3" xfId="0" applyNumberFormat="1" applyFont="1" applyFill="1" applyBorder="1" applyAlignment="1">
      <alignment horizontal="center" vertical="top" wrapText="1"/>
    </xf>
    <xf numFmtId="164" fontId="6" fillId="0" borderId="4" xfId="0" applyFont="1" applyFill="1" applyBorder="1" applyAlignment="1">
      <alignment horizontal="justify" vertical="top" wrapText="1"/>
    </xf>
    <xf numFmtId="166" fontId="4" fillId="0" borderId="5" xfId="0" applyNumberFormat="1" applyFont="1" applyFill="1" applyBorder="1" applyAlignment="1">
      <alignment horizontal="right" vertical="top"/>
    </xf>
    <xf numFmtId="167" fontId="6" fillId="0" borderId="6" xfId="0" applyNumberFormat="1" applyFont="1" applyFill="1" applyBorder="1" applyAlignment="1">
      <alignment horizontal="center" vertical="top" wrapText="1"/>
    </xf>
    <xf numFmtId="164" fontId="0" fillId="0" borderId="0" xfId="0" applyBorder="1" applyAlignment="1">
      <alignment horizontal="center"/>
    </xf>
    <xf numFmtId="164" fontId="4" fillId="0" borderId="2" xfId="0" applyFont="1" applyFill="1" applyBorder="1" applyAlignment="1">
      <alignment horizontal="justify" vertical="top" wrapText="1"/>
    </xf>
    <xf numFmtId="167" fontId="5" fillId="0" borderId="2" xfId="0" applyNumberFormat="1" applyFont="1" applyBorder="1" applyAlignment="1">
      <alignment horizontal="center" vertical="top"/>
    </xf>
    <xf numFmtId="164" fontId="9" fillId="0" borderId="2" xfId="0" applyFont="1" applyBorder="1" applyAlignment="1">
      <alignment horizontal="justify" vertical="top" wrapText="1"/>
    </xf>
    <xf numFmtId="166" fontId="9" fillId="0" borderId="2" xfId="0" applyNumberFormat="1" applyFont="1" applyBorder="1" applyAlignment="1">
      <alignment horizontal="right" vertical="top" wrapText="1"/>
    </xf>
    <xf numFmtId="164" fontId="9" fillId="0" borderId="0" xfId="0" applyFont="1" applyBorder="1" applyAlignment="1">
      <alignment horizontal="justify" vertical="top" wrapText="1"/>
    </xf>
    <xf numFmtId="167" fontId="4" fillId="0" borderId="0" xfId="0" applyNumberFormat="1" applyFont="1" applyFill="1" applyBorder="1" applyAlignment="1">
      <alignment horizontal="center" vertical="top" wrapText="1"/>
    </xf>
    <xf numFmtId="166" fontId="9" fillId="0" borderId="0" xfId="0" applyNumberFormat="1" applyFont="1" applyBorder="1" applyAlignment="1">
      <alignment horizontal="right" vertical="top" wrapText="1"/>
    </xf>
    <xf numFmtId="168" fontId="4" fillId="0" borderId="0" xfId="0" applyNumberFormat="1" applyFont="1" applyFill="1" applyBorder="1" applyAlignment="1">
      <alignment horizontal="right" vertical="top"/>
    </xf>
    <xf numFmtId="166" fontId="4" fillId="0" borderId="0" xfId="0" applyNumberFormat="1" applyFont="1" applyBorder="1" applyAlignment="1">
      <alignment horizontal="right" vertical="top" wrapText="1"/>
    </xf>
    <xf numFmtId="164" fontId="2" fillId="0" borderId="0" xfId="0" applyFont="1" applyFill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0" xfId="0" applyFont="1" applyFill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2" fillId="0" borderId="1" xfId="0" applyFont="1" applyBorder="1" applyAlignment="1">
      <alignment/>
    </xf>
    <xf numFmtId="164" fontId="2" fillId="0" borderId="0" xfId="0" applyFont="1" applyAlignment="1">
      <alignment horizontal="right"/>
    </xf>
    <xf numFmtId="164" fontId="4" fillId="0" borderId="2" xfId="0" applyFont="1" applyBorder="1" applyAlignment="1">
      <alignment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5" fillId="0" borderId="2" xfId="0" applyFont="1" applyFill="1" applyBorder="1" applyAlignment="1">
      <alignment vertical="top"/>
    </xf>
    <xf numFmtId="164" fontId="5" fillId="0" borderId="2" xfId="0" applyFont="1" applyFill="1" applyBorder="1" applyAlignment="1">
      <alignment horizontal="justify" vertical="center"/>
    </xf>
    <xf numFmtId="169" fontId="5" fillId="0" borderId="2" xfId="0" applyNumberFormat="1" applyFont="1" applyFill="1" applyBorder="1" applyAlignment="1">
      <alignment horizontal="center" vertical="top" wrapText="1"/>
    </xf>
    <xf numFmtId="166" fontId="5" fillId="0" borderId="2" xfId="0" applyNumberFormat="1" applyFont="1" applyFill="1" applyBorder="1" applyAlignment="1">
      <alignment horizontal="center" vertical="top" wrapText="1"/>
    </xf>
    <xf numFmtId="164" fontId="4" fillId="0" borderId="2" xfId="0" applyFont="1" applyFill="1" applyBorder="1" applyAlignment="1">
      <alignment horizontal="center" vertical="top" wrapText="1"/>
    </xf>
    <xf numFmtId="169" fontId="4" fillId="0" borderId="2" xfId="0" applyNumberFormat="1" applyFont="1" applyFill="1" applyBorder="1" applyAlignment="1">
      <alignment horizontal="center" vertical="top" wrapText="1"/>
    </xf>
    <xf numFmtId="166" fontId="4" fillId="0" borderId="2" xfId="0" applyNumberFormat="1" applyFont="1" applyFill="1" applyBorder="1" applyAlignment="1">
      <alignment horizontal="center" vertical="top" wrapText="1"/>
    </xf>
    <xf numFmtId="164" fontId="0" fillId="0" borderId="0" xfId="0" applyFill="1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6" fillId="0" borderId="2" xfId="0" applyFont="1" applyBorder="1" applyAlignment="1">
      <alignment horizontal="justify" vertical="top" wrapText="1"/>
    </xf>
    <xf numFmtId="164" fontId="0" fillId="0" borderId="2" xfId="0" applyFont="1" applyBorder="1" applyAlignment="1">
      <alignment horizontal="justify" vertical="top" wrapText="1"/>
    </xf>
    <xf numFmtId="167" fontId="4" fillId="0" borderId="2" xfId="0" applyNumberFormat="1" applyFont="1" applyFill="1" applyBorder="1" applyAlignment="1">
      <alignment horizontal="right" vertical="top" wrapText="1"/>
    </xf>
    <xf numFmtId="164" fontId="10" fillId="0" borderId="0" xfId="0" applyFont="1" applyAlignment="1">
      <alignment/>
    </xf>
    <xf numFmtId="164" fontId="4" fillId="0" borderId="2" xfId="20" applyFont="1" applyBorder="1" applyAlignment="1">
      <alignment horizontal="justify" vertical="top" wrapText="1"/>
      <protection/>
    </xf>
    <xf numFmtId="165" fontId="4" fillId="0" borderId="2" xfId="0" applyNumberFormat="1" applyFont="1" applyBorder="1" applyAlignment="1">
      <alignment horizontal="center" vertical="top" wrapText="1"/>
    </xf>
    <xf numFmtId="164" fontId="4" fillId="0" borderId="2" xfId="0" applyFont="1" applyBorder="1" applyAlignment="1">
      <alignment horizontal="justify" wrapText="1"/>
    </xf>
    <xf numFmtId="164" fontId="4" fillId="0" borderId="0" xfId="0" applyFont="1" applyFill="1" applyBorder="1" applyAlignment="1">
      <alignment horizontal="justify" vertical="top" wrapText="1"/>
    </xf>
    <xf numFmtId="164" fontId="2" fillId="0" borderId="0" xfId="0" applyFont="1" applyFill="1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2" xfId="0" applyFont="1" applyBorder="1" applyAlignment="1">
      <alignment vertical="center" wrapText="1" shrinkToFit="1"/>
    </xf>
    <xf numFmtId="164" fontId="4" fillId="0" borderId="2" xfId="0" applyFont="1" applyBorder="1" applyAlignment="1">
      <alignment horizontal="center" vertical="center" shrinkToFit="1"/>
    </xf>
    <xf numFmtId="168" fontId="5" fillId="0" borderId="2" xfId="0" applyNumberFormat="1" applyFont="1" applyFill="1" applyBorder="1" applyAlignment="1">
      <alignment horizontal="center" vertical="top" wrapText="1"/>
    </xf>
    <xf numFmtId="168" fontId="4" fillId="0" borderId="2" xfId="0" applyNumberFormat="1" applyFont="1" applyBorder="1" applyAlignment="1">
      <alignment horizontal="center" vertical="top" wrapText="1"/>
    </xf>
    <xf numFmtId="164" fontId="4" fillId="0" borderId="0" xfId="0" applyFont="1" applyAlignment="1">
      <alignment horizontal="justify" vertical="top" wrapText="1"/>
    </xf>
    <xf numFmtId="168" fontId="5" fillId="0" borderId="2" xfId="0" applyNumberFormat="1" applyFont="1" applyBorder="1" applyAlignment="1">
      <alignment horizontal="center" vertical="top" wrapText="1"/>
    </xf>
    <xf numFmtId="168" fontId="4" fillId="0" borderId="2" xfId="0" applyNumberFormat="1" applyFont="1" applyFill="1" applyBorder="1" applyAlignment="1">
      <alignment horizontal="center" vertical="top" wrapText="1"/>
    </xf>
    <xf numFmtId="164" fontId="11" fillId="0" borderId="0" xfId="0" applyFont="1" applyBorder="1" applyAlignment="1">
      <alignment horizontal="justify" vertical="top" wrapText="1"/>
    </xf>
    <xf numFmtId="164" fontId="11" fillId="0" borderId="0" xfId="0" applyFont="1" applyFill="1" applyBorder="1" applyAlignment="1">
      <alignment horizontal="justify" vertical="top" wrapText="1"/>
    </xf>
    <xf numFmtId="167" fontId="11" fillId="0" borderId="0" xfId="0" applyNumberFormat="1" applyFont="1" applyFill="1" applyBorder="1" applyAlignment="1">
      <alignment horizontal="right" vertical="top" wrapText="1"/>
    </xf>
    <xf numFmtId="168" fontId="11" fillId="0" borderId="0" xfId="0" applyNumberFormat="1" applyFont="1" applyFill="1" applyBorder="1" applyAlignment="1">
      <alignment horizontal="right" vertical="top" wrapText="1"/>
    </xf>
    <xf numFmtId="164" fontId="12" fillId="0" borderId="0" xfId="0" applyFont="1" applyBorder="1" applyAlignment="1">
      <alignment/>
    </xf>
    <xf numFmtId="164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 vertical="center" wrapText="1"/>
    </xf>
    <xf numFmtId="167" fontId="2" fillId="0" borderId="0" xfId="0" applyNumberFormat="1" applyFont="1" applyBorder="1" applyAlignment="1">
      <alignment horizontal="center"/>
    </xf>
    <xf numFmtId="164" fontId="13" fillId="0" borderId="0" xfId="0" applyFont="1" applyFill="1" applyBorder="1" applyAlignment="1">
      <alignment horizontal="left"/>
    </xf>
    <xf numFmtId="164" fontId="13" fillId="0" borderId="0" xfId="0" applyFont="1" applyFill="1" applyBorder="1" applyAlignment="1">
      <alignment horizontal="center"/>
    </xf>
    <xf numFmtId="164" fontId="12" fillId="0" borderId="0" xfId="0" applyFont="1" applyBorder="1" applyAlignment="1">
      <alignment/>
    </xf>
    <xf numFmtId="164" fontId="12" fillId="0" borderId="0" xfId="0" applyFont="1" applyBorder="1" applyAlignment="1">
      <alignment horizontal="left" vertical="center" wrapText="1"/>
    </xf>
    <xf numFmtId="167" fontId="12" fillId="0" borderId="0" xfId="0" applyNumberFormat="1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 wrapText="1"/>
    </xf>
    <xf numFmtId="164" fontId="0" fillId="0" borderId="0" xfId="0" applyAlignment="1">
      <alignment horizontal="left"/>
    </xf>
    <xf numFmtId="164" fontId="3" fillId="0" borderId="0" xfId="0" applyFont="1" applyAlignment="1">
      <alignment wrapText="1"/>
    </xf>
    <xf numFmtId="164" fontId="14" fillId="0" borderId="2" xfId="0" applyFont="1" applyBorder="1" applyAlignment="1">
      <alignment horizontal="center" wrapText="1"/>
    </xf>
    <xf numFmtId="164" fontId="14" fillId="0" borderId="2" xfId="0" applyFont="1" applyBorder="1" applyAlignment="1">
      <alignment horizontal="center"/>
    </xf>
    <xf numFmtId="164" fontId="15" fillId="0" borderId="2" xfId="0" applyFont="1" applyFill="1" applyBorder="1" applyAlignment="1">
      <alignment horizontal="left" wrapText="1"/>
    </xf>
    <xf numFmtId="164" fontId="15" fillId="0" borderId="2" xfId="0" applyFont="1" applyFill="1" applyBorder="1" applyAlignment="1">
      <alignment horizontal="center" vertical="top" wrapText="1"/>
    </xf>
    <xf numFmtId="166" fontId="15" fillId="0" borderId="2" xfId="0" applyNumberFormat="1" applyFont="1" applyFill="1" applyBorder="1" applyAlignment="1">
      <alignment vertical="top" wrapText="1"/>
    </xf>
    <xf numFmtId="164" fontId="15" fillId="0" borderId="2" xfId="0" applyFont="1" applyFill="1" applyBorder="1" applyAlignment="1">
      <alignment horizontal="justify" vertical="top" wrapText="1"/>
    </xf>
    <xf numFmtId="164" fontId="11" fillId="0" borderId="2" xfId="0" applyFont="1" applyFill="1" applyBorder="1" applyAlignment="1">
      <alignment horizontal="justify" vertical="top" wrapText="1"/>
    </xf>
    <xf numFmtId="164" fontId="11" fillId="0" borderId="2" xfId="0" applyFont="1" applyFill="1" applyBorder="1" applyAlignment="1">
      <alignment horizontal="center" vertical="top" wrapText="1"/>
    </xf>
    <xf numFmtId="166" fontId="11" fillId="0" borderId="2" xfId="0" applyNumberFormat="1" applyFont="1" applyFill="1" applyBorder="1" applyAlignment="1">
      <alignment vertical="top" wrapText="1"/>
    </xf>
    <xf numFmtId="164" fontId="15" fillId="0" borderId="2" xfId="0" applyFont="1" applyBorder="1" applyAlignment="1">
      <alignment horizontal="justify" vertical="top" wrapText="1"/>
    </xf>
    <xf numFmtId="167" fontId="15" fillId="0" borderId="2" xfId="0" applyNumberFormat="1" applyFont="1" applyBorder="1" applyAlignment="1">
      <alignment horizontal="center" vertical="top" wrapText="1"/>
    </xf>
    <xf numFmtId="166" fontId="15" fillId="0" borderId="2" xfId="0" applyNumberFormat="1" applyFont="1" applyBorder="1" applyAlignment="1">
      <alignment vertical="top" wrapText="1"/>
    </xf>
    <xf numFmtId="164" fontId="11" fillId="0" borderId="2" xfId="0" applyFont="1" applyBorder="1" applyAlignment="1">
      <alignment horizontal="justify" vertical="top" wrapText="1"/>
    </xf>
    <xf numFmtId="167" fontId="11" fillId="0" borderId="2" xfId="0" applyNumberFormat="1" applyFont="1" applyBorder="1" applyAlignment="1">
      <alignment horizontal="center" vertical="top" wrapText="1"/>
    </xf>
    <xf numFmtId="166" fontId="11" fillId="0" borderId="2" xfId="0" applyNumberFormat="1" applyFont="1" applyBorder="1" applyAlignment="1">
      <alignment vertical="top" wrapText="1"/>
    </xf>
    <xf numFmtId="164" fontId="11" fillId="0" borderId="2" xfId="0" applyFont="1" applyBorder="1" applyAlignment="1">
      <alignment vertical="top" wrapText="1"/>
    </xf>
    <xf numFmtId="164" fontId="11" fillId="0" borderId="0" xfId="0" applyFont="1" applyBorder="1" applyAlignment="1">
      <alignment horizontal="left" wrapText="1"/>
    </xf>
    <xf numFmtId="166" fontId="11" fillId="0" borderId="0" xfId="0" applyNumberFormat="1" applyFont="1" applyBorder="1" applyAlignment="1">
      <alignment vertical="top" wrapText="1"/>
    </xf>
    <xf numFmtId="164" fontId="13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0" xfId="0" applyFont="1" applyBorder="1" applyAlignment="1">
      <alignment horizontal="center"/>
    </xf>
    <xf numFmtId="164" fontId="14" fillId="0" borderId="2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/>
    </xf>
    <xf numFmtId="164" fontId="16" fillId="0" borderId="2" xfId="0" applyFont="1" applyFill="1" applyBorder="1" applyAlignment="1">
      <alignment horizontal="left" wrapText="1"/>
    </xf>
    <xf numFmtId="164" fontId="16" fillId="0" borderId="2" xfId="0" applyFont="1" applyFill="1" applyBorder="1" applyAlignment="1">
      <alignment horizontal="justify" vertical="top" wrapText="1"/>
    </xf>
    <xf numFmtId="164" fontId="14" fillId="0" borderId="2" xfId="0" applyFont="1" applyFill="1" applyBorder="1" applyAlignment="1">
      <alignment horizontal="justify" vertical="top" wrapText="1"/>
    </xf>
    <xf numFmtId="164" fontId="16" fillId="0" borderId="2" xfId="0" applyFont="1" applyBorder="1" applyAlignment="1">
      <alignment horizontal="justify" vertical="top" wrapText="1"/>
    </xf>
    <xf numFmtId="164" fontId="14" fillId="0" borderId="2" xfId="0" applyFont="1" applyBorder="1" applyAlignment="1">
      <alignment horizontal="justify" vertical="top" wrapText="1"/>
    </xf>
    <xf numFmtId="164" fontId="14" fillId="0" borderId="0" xfId="0" applyFont="1" applyBorder="1" applyAlignment="1">
      <alignment horizontal="justify" vertical="top" wrapText="1"/>
    </xf>
    <xf numFmtId="167" fontId="11" fillId="0" borderId="0" xfId="0" applyNumberFormat="1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_t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104</xdr:row>
      <xdr:rowOff>0</xdr:rowOff>
    </xdr:from>
    <xdr:to>
      <xdr:col>0</xdr:col>
      <xdr:colOff>781050</xdr:colOff>
      <xdr:row>104</xdr:row>
      <xdr:rowOff>0</xdr:rowOff>
    </xdr:to>
    <xdr:sp>
      <xdr:nvSpPr>
        <xdr:cNvPr id="1" name="Line 1"/>
        <xdr:cNvSpPr>
          <a:spLocks/>
        </xdr:cNvSpPr>
      </xdr:nvSpPr>
      <xdr:spPr>
        <a:xfrm>
          <a:off x="781050" y="830199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1409700</xdr:colOff>
      <xdr:row>106</xdr:row>
      <xdr:rowOff>485775</xdr:rowOff>
    </xdr:from>
    <xdr:to>
      <xdr:col>1</xdr:col>
      <xdr:colOff>1409700</xdr:colOff>
      <xdr:row>109</xdr:row>
      <xdr:rowOff>9525</xdr:rowOff>
    </xdr:to>
    <xdr:sp>
      <xdr:nvSpPr>
        <xdr:cNvPr id="2" name="Line 1"/>
        <xdr:cNvSpPr>
          <a:spLocks/>
        </xdr:cNvSpPr>
      </xdr:nvSpPr>
      <xdr:spPr>
        <a:xfrm flipV="1">
          <a:off x="3714750" y="84210525"/>
          <a:ext cx="0" cy="1000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2.625" style="0" customWidth="1"/>
    <col min="2" max="2" width="48.00390625" style="0" customWidth="1"/>
    <col min="3" max="3" width="4.375" style="0" customWidth="1"/>
    <col min="4" max="4" width="21.00390625" style="0" customWidth="1"/>
    <col min="5" max="5" width="10.625" style="0" customWidth="1"/>
  </cols>
  <sheetData>
    <row r="1" spans="1:5" ht="12.75">
      <c r="A1" s="1"/>
      <c r="B1" s="1"/>
      <c r="C1" s="2" t="s">
        <v>0</v>
      </c>
      <c r="D1" s="2"/>
      <c r="E1" s="2"/>
    </row>
    <row r="2" spans="1:5" ht="12.75">
      <c r="A2" s="1"/>
      <c r="B2" s="1"/>
      <c r="C2" s="2" t="s">
        <v>1</v>
      </c>
      <c r="D2" s="2"/>
      <c r="E2" s="2"/>
    </row>
    <row r="3" spans="1:5" ht="12.75">
      <c r="A3" s="1"/>
      <c r="B3" s="2" t="s">
        <v>2</v>
      </c>
      <c r="C3" s="2"/>
      <c r="D3" s="2"/>
      <c r="E3" s="2"/>
    </row>
    <row r="4" spans="1:5" ht="12.75">
      <c r="A4" s="1"/>
      <c r="B4" s="2" t="s">
        <v>3</v>
      </c>
      <c r="C4" s="2"/>
      <c r="D4" s="2"/>
      <c r="E4" s="2"/>
    </row>
    <row r="5" spans="1:5" ht="12.75">
      <c r="A5" s="1"/>
      <c r="B5" s="2" t="s">
        <v>4</v>
      </c>
      <c r="C5" s="2"/>
      <c r="D5" s="2"/>
      <c r="E5" s="2"/>
    </row>
    <row r="6" spans="1:5" ht="6.75" customHeight="1">
      <c r="A6" s="1"/>
      <c r="B6" s="1"/>
      <c r="C6" s="3"/>
      <c r="D6" s="3"/>
      <c r="E6" s="3"/>
    </row>
    <row r="7" spans="1:5" ht="18" customHeight="1">
      <c r="A7" s="4" t="s">
        <v>5</v>
      </c>
      <c r="B7" s="4"/>
      <c r="C7" s="4"/>
      <c r="D7" s="4"/>
      <c r="E7" s="4"/>
    </row>
    <row r="8" spans="1:5" ht="35.25" customHeight="1">
      <c r="A8" s="4" t="s">
        <v>6</v>
      </c>
      <c r="B8" s="4"/>
      <c r="C8" s="4"/>
      <c r="D8" s="4"/>
      <c r="E8" s="4"/>
    </row>
    <row r="9" spans="1:5" ht="12.75">
      <c r="A9" s="1"/>
      <c r="B9" s="1"/>
      <c r="C9" s="1"/>
      <c r="D9" s="5" t="s">
        <v>7</v>
      </c>
      <c r="E9" s="5"/>
    </row>
    <row r="10" spans="1:5" ht="12.75" customHeight="1">
      <c r="A10" s="6" t="s">
        <v>8</v>
      </c>
      <c r="B10" s="7" t="s">
        <v>9</v>
      </c>
      <c r="C10" s="8" t="s">
        <v>10</v>
      </c>
      <c r="D10" s="8"/>
      <c r="E10" s="8" t="s">
        <v>11</v>
      </c>
    </row>
    <row r="11" spans="1:5" ht="87.75" customHeight="1">
      <c r="A11" s="6"/>
      <c r="B11" s="7"/>
      <c r="C11" s="8" t="s">
        <v>12</v>
      </c>
      <c r="D11" s="8" t="s">
        <v>13</v>
      </c>
      <c r="E11" s="8"/>
    </row>
    <row r="12" spans="1:5" ht="14.25" customHeight="1">
      <c r="A12" s="9"/>
      <c r="B12" s="9" t="s">
        <v>14</v>
      </c>
      <c r="C12" s="10"/>
      <c r="D12" s="10"/>
      <c r="E12" s="11">
        <v>216617.8</v>
      </c>
    </row>
    <row r="13" spans="1:5" ht="13.5" customHeight="1">
      <c r="A13" s="9">
        <v>1</v>
      </c>
      <c r="B13" s="9" t="s">
        <v>15</v>
      </c>
      <c r="C13" s="10">
        <v>100</v>
      </c>
      <c r="D13" s="10"/>
      <c r="E13" s="11">
        <v>8774.4</v>
      </c>
    </row>
    <row r="14" spans="1:5" ht="63.75" customHeight="1">
      <c r="A14" s="9"/>
      <c r="B14" s="6" t="s">
        <v>16</v>
      </c>
      <c r="C14" s="7">
        <v>100</v>
      </c>
      <c r="D14" s="12" t="s">
        <v>17</v>
      </c>
      <c r="E14" s="13">
        <v>3311.6</v>
      </c>
    </row>
    <row r="15" spans="1:5" ht="87.75" customHeight="1">
      <c r="A15" s="9"/>
      <c r="B15" s="6" t="s">
        <v>18</v>
      </c>
      <c r="C15" s="7">
        <v>100</v>
      </c>
      <c r="D15" s="12" t="s">
        <v>19</v>
      </c>
      <c r="E15" s="13">
        <v>74.6</v>
      </c>
    </row>
    <row r="16" spans="1:5" ht="64.5" customHeight="1">
      <c r="A16" s="9"/>
      <c r="B16" s="6" t="s">
        <v>20</v>
      </c>
      <c r="C16" s="7">
        <v>100</v>
      </c>
      <c r="D16" s="12" t="s">
        <v>21</v>
      </c>
      <c r="E16" s="13">
        <v>5673.2</v>
      </c>
    </row>
    <row r="17" spans="1:5" ht="64.5" customHeight="1">
      <c r="A17" s="6"/>
      <c r="B17" s="14" t="s">
        <v>22</v>
      </c>
      <c r="C17" s="7">
        <v>100</v>
      </c>
      <c r="D17" s="12" t="s">
        <v>23</v>
      </c>
      <c r="E17" s="13">
        <v>-285</v>
      </c>
    </row>
    <row r="18" spans="1:5" ht="15.75" customHeight="1">
      <c r="A18" s="9">
        <v>2</v>
      </c>
      <c r="B18" s="15" t="s">
        <v>24</v>
      </c>
      <c r="C18" s="10">
        <v>161</v>
      </c>
      <c r="D18" s="12"/>
      <c r="E18" s="16">
        <v>15</v>
      </c>
    </row>
    <row r="19" spans="1:5" ht="12.75">
      <c r="A19" s="6"/>
      <c r="B19" s="14" t="s">
        <v>25</v>
      </c>
      <c r="C19" s="7">
        <v>161</v>
      </c>
      <c r="D19" s="12" t="s">
        <v>26</v>
      </c>
      <c r="E19" s="17">
        <v>15</v>
      </c>
    </row>
    <row r="20" spans="1:5" ht="15.75" customHeight="1">
      <c r="A20" s="9">
        <v>3</v>
      </c>
      <c r="B20" s="9" t="s">
        <v>27</v>
      </c>
      <c r="C20" s="10">
        <v>182</v>
      </c>
      <c r="D20" s="10"/>
      <c r="E20" s="16">
        <v>144538</v>
      </c>
    </row>
    <row r="21" spans="1:5" ht="15.75" customHeight="1">
      <c r="A21" s="6"/>
      <c r="B21" s="18" t="s">
        <v>28</v>
      </c>
      <c r="C21" s="19" t="s">
        <v>29</v>
      </c>
      <c r="D21" s="20" t="s">
        <v>30</v>
      </c>
      <c r="E21" s="21">
        <v>76570.8</v>
      </c>
    </row>
    <row r="22" spans="1:5" ht="63" customHeight="1">
      <c r="A22" s="6"/>
      <c r="B22" s="14" t="s">
        <v>31</v>
      </c>
      <c r="C22" s="19" t="s">
        <v>29</v>
      </c>
      <c r="D22" s="19" t="s">
        <v>32</v>
      </c>
      <c r="E22" s="22">
        <v>75496.7</v>
      </c>
    </row>
    <row r="23" spans="1:5" ht="91.5" customHeight="1">
      <c r="A23" s="6"/>
      <c r="B23" s="18" t="s">
        <v>33</v>
      </c>
      <c r="C23" s="19">
        <v>182</v>
      </c>
      <c r="D23" s="20" t="s">
        <v>34</v>
      </c>
      <c r="E23" s="21">
        <v>502.7</v>
      </c>
    </row>
    <row r="24" spans="1:5" ht="37.5" customHeight="1">
      <c r="A24" s="6"/>
      <c r="B24" s="18" t="s">
        <v>35</v>
      </c>
      <c r="C24" s="19" t="s">
        <v>29</v>
      </c>
      <c r="D24" s="19" t="s">
        <v>36</v>
      </c>
      <c r="E24" s="22">
        <v>550.2</v>
      </c>
    </row>
    <row r="25" spans="1:5" ht="77.25" customHeight="1">
      <c r="A25" s="6"/>
      <c r="B25" s="18" t="s">
        <v>37</v>
      </c>
      <c r="C25" s="19" t="s">
        <v>29</v>
      </c>
      <c r="D25" s="19" t="s">
        <v>38</v>
      </c>
      <c r="E25" s="22">
        <v>21.1</v>
      </c>
    </row>
    <row r="26" spans="1:5" ht="16.5" customHeight="1">
      <c r="A26" s="6"/>
      <c r="B26" s="14" t="s">
        <v>39</v>
      </c>
      <c r="C26" s="7">
        <v>182</v>
      </c>
      <c r="D26" s="7" t="s">
        <v>40</v>
      </c>
      <c r="E26" s="13">
        <v>1712.3</v>
      </c>
    </row>
    <row r="27" spans="1:5" ht="13.5" customHeight="1">
      <c r="A27" s="6"/>
      <c r="B27" s="14" t="s">
        <v>39</v>
      </c>
      <c r="C27" s="7">
        <v>182</v>
      </c>
      <c r="D27" s="7" t="s">
        <v>41</v>
      </c>
      <c r="E27" s="13">
        <v>1711.7</v>
      </c>
    </row>
    <row r="28" spans="1:5" ht="26.25" customHeight="1">
      <c r="A28" s="6"/>
      <c r="B28" s="14" t="s">
        <v>42</v>
      </c>
      <c r="C28" s="7">
        <v>182</v>
      </c>
      <c r="D28" s="7" t="s">
        <v>43</v>
      </c>
      <c r="E28" s="17">
        <v>0.6</v>
      </c>
    </row>
    <row r="29" spans="1:5" ht="14.25" customHeight="1">
      <c r="A29" s="6"/>
      <c r="B29" s="14" t="s">
        <v>44</v>
      </c>
      <c r="C29" s="7">
        <v>182</v>
      </c>
      <c r="D29" s="7" t="s">
        <v>45</v>
      </c>
      <c r="E29" s="17">
        <v>7150.7</v>
      </c>
    </row>
    <row r="30" spans="1:5" ht="38.25" customHeight="1">
      <c r="A30" s="6"/>
      <c r="B30" s="14" t="s">
        <v>46</v>
      </c>
      <c r="C30" s="7">
        <v>182</v>
      </c>
      <c r="D30" s="7" t="s">
        <v>47</v>
      </c>
      <c r="E30" s="17">
        <v>7150.7</v>
      </c>
    </row>
    <row r="31" spans="1:5" ht="12.75" customHeight="1">
      <c r="A31" s="6"/>
      <c r="B31" s="6" t="s">
        <v>48</v>
      </c>
      <c r="C31" s="7">
        <v>182</v>
      </c>
      <c r="D31" s="7" t="s">
        <v>49</v>
      </c>
      <c r="E31" s="13">
        <v>59103.2</v>
      </c>
    </row>
    <row r="32" spans="1:5" ht="62.25" customHeight="1">
      <c r="A32" s="6"/>
      <c r="B32" s="14" t="s">
        <v>50</v>
      </c>
      <c r="C32" s="7">
        <v>182</v>
      </c>
      <c r="D32" s="7" t="s">
        <v>51</v>
      </c>
      <c r="E32" s="13">
        <v>16558.1</v>
      </c>
    </row>
    <row r="33" spans="1:5" ht="65.25" customHeight="1">
      <c r="A33" s="6"/>
      <c r="B33" s="14" t="s">
        <v>52</v>
      </c>
      <c r="C33" s="7">
        <v>182</v>
      </c>
      <c r="D33" s="7" t="s">
        <v>53</v>
      </c>
      <c r="E33" s="13">
        <v>42545.1</v>
      </c>
    </row>
    <row r="34" spans="1:5" ht="27.75" customHeight="1">
      <c r="A34" s="6"/>
      <c r="B34" s="14" t="s">
        <v>54</v>
      </c>
      <c r="C34" s="7">
        <v>182</v>
      </c>
      <c r="D34" s="7" t="s">
        <v>55</v>
      </c>
      <c r="E34" s="13">
        <v>0.5</v>
      </c>
    </row>
    <row r="35" spans="1:5" ht="39" customHeight="1">
      <c r="A35" s="6"/>
      <c r="B35" s="14" t="s">
        <v>56</v>
      </c>
      <c r="C35" s="7">
        <v>182</v>
      </c>
      <c r="D35" s="7" t="s">
        <v>57</v>
      </c>
      <c r="E35" s="13">
        <v>0.5</v>
      </c>
    </row>
    <row r="36" spans="1:5" ht="26.25" customHeight="1">
      <c r="A36" s="6"/>
      <c r="B36" s="14" t="s">
        <v>58</v>
      </c>
      <c r="C36" s="7">
        <v>182</v>
      </c>
      <c r="D36" s="7" t="s">
        <v>59</v>
      </c>
      <c r="E36" s="13">
        <v>0.5</v>
      </c>
    </row>
    <row r="37" spans="1:5" ht="38.25" customHeight="1">
      <c r="A37" s="6"/>
      <c r="B37" s="14" t="s">
        <v>60</v>
      </c>
      <c r="C37" s="7">
        <v>182</v>
      </c>
      <c r="D37" s="7" t="s">
        <v>61</v>
      </c>
      <c r="E37" s="13">
        <v>0.5</v>
      </c>
    </row>
    <row r="38" spans="1:5" ht="12.75">
      <c r="A38" s="6">
        <v>4</v>
      </c>
      <c r="B38" s="15" t="s">
        <v>62</v>
      </c>
      <c r="C38" s="10">
        <v>821</v>
      </c>
      <c r="D38" s="7"/>
      <c r="E38" s="16">
        <v>58</v>
      </c>
    </row>
    <row r="39" spans="1:5" ht="39" customHeight="1">
      <c r="A39" s="6"/>
      <c r="B39" s="14" t="s">
        <v>63</v>
      </c>
      <c r="C39" s="7">
        <v>821</v>
      </c>
      <c r="D39" s="7" t="s">
        <v>64</v>
      </c>
      <c r="E39" s="17">
        <v>58</v>
      </c>
    </row>
    <row r="40" spans="1:5" ht="51" customHeight="1">
      <c r="A40" s="6"/>
      <c r="B40" s="14" t="s">
        <v>65</v>
      </c>
      <c r="C40" s="7">
        <v>821</v>
      </c>
      <c r="D40" s="7" t="s">
        <v>66</v>
      </c>
      <c r="E40" s="17">
        <v>58</v>
      </c>
    </row>
    <row r="41" spans="1:5" ht="30" customHeight="1">
      <c r="A41" s="9">
        <v>5</v>
      </c>
      <c r="B41" s="23" t="s">
        <v>67</v>
      </c>
      <c r="C41" s="10">
        <v>902</v>
      </c>
      <c r="D41" s="10"/>
      <c r="E41" s="11">
        <v>20800.9</v>
      </c>
    </row>
    <row r="42" spans="1:5" ht="76.5" customHeight="1">
      <c r="A42" s="6"/>
      <c r="B42" s="14" t="s">
        <v>68</v>
      </c>
      <c r="C42" s="7">
        <v>902</v>
      </c>
      <c r="D42" s="7" t="s">
        <v>69</v>
      </c>
      <c r="E42" s="17">
        <v>19465</v>
      </c>
    </row>
    <row r="43" spans="1:5" ht="80.25" customHeight="1">
      <c r="A43" s="6"/>
      <c r="B43" s="14" t="s">
        <v>70</v>
      </c>
      <c r="C43" s="7">
        <v>902</v>
      </c>
      <c r="D43" s="7" t="s">
        <v>71</v>
      </c>
      <c r="E43" s="17">
        <v>19465</v>
      </c>
    </row>
    <row r="44" spans="1:5" ht="27" customHeight="1">
      <c r="A44" s="6"/>
      <c r="B44" s="14" t="s">
        <v>72</v>
      </c>
      <c r="C44" s="7">
        <v>902</v>
      </c>
      <c r="D44" s="7" t="s">
        <v>73</v>
      </c>
      <c r="E44" s="13">
        <v>1335.9</v>
      </c>
    </row>
    <row r="45" spans="1:5" ht="39.75" customHeight="1">
      <c r="A45" s="6"/>
      <c r="B45" s="14" t="s">
        <v>74</v>
      </c>
      <c r="C45" s="7">
        <v>902</v>
      </c>
      <c r="D45" s="7" t="s">
        <v>75</v>
      </c>
      <c r="E45" s="13">
        <v>1335.9</v>
      </c>
    </row>
    <row r="46" spans="1:5" ht="32.25" customHeight="1">
      <c r="A46" s="9">
        <v>6</v>
      </c>
      <c r="B46" s="15" t="s">
        <v>76</v>
      </c>
      <c r="C46" s="10">
        <v>992</v>
      </c>
      <c r="D46" s="10"/>
      <c r="E46" s="11">
        <v>42431.5</v>
      </c>
    </row>
    <row r="47" spans="1:5" ht="78.75" customHeight="1">
      <c r="A47" s="6"/>
      <c r="B47" s="14" t="s">
        <v>77</v>
      </c>
      <c r="C47" s="7">
        <v>992</v>
      </c>
      <c r="D47" s="7" t="s">
        <v>69</v>
      </c>
      <c r="E47" s="13">
        <v>8947.2</v>
      </c>
    </row>
    <row r="48" spans="1:5" ht="53.25" customHeight="1">
      <c r="A48" s="6"/>
      <c r="B48" s="14" t="s">
        <v>78</v>
      </c>
      <c r="C48" s="7">
        <v>992</v>
      </c>
      <c r="D48" s="7" t="s">
        <v>79</v>
      </c>
      <c r="E48" s="13">
        <v>8947.2</v>
      </c>
    </row>
    <row r="49" spans="1:5" ht="77.25" customHeight="1">
      <c r="A49" s="6"/>
      <c r="B49" s="14" t="s">
        <v>80</v>
      </c>
      <c r="C49" s="7">
        <v>992</v>
      </c>
      <c r="D49" s="7" t="s">
        <v>81</v>
      </c>
      <c r="E49" s="13">
        <v>193.8</v>
      </c>
    </row>
    <row r="50" spans="1:5" ht="78.75" customHeight="1">
      <c r="A50" s="6"/>
      <c r="B50" s="14" t="s">
        <v>82</v>
      </c>
      <c r="C50" s="7"/>
      <c r="D50" s="7" t="s">
        <v>83</v>
      </c>
      <c r="E50" s="13">
        <v>193.8</v>
      </c>
    </row>
    <row r="51" spans="1:5" ht="53.25" customHeight="1">
      <c r="A51" s="6"/>
      <c r="B51" s="14" t="s">
        <v>84</v>
      </c>
      <c r="C51" s="7">
        <v>992</v>
      </c>
      <c r="D51" s="7" t="s">
        <v>85</v>
      </c>
      <c r="E51" s="13">
        <v>482.7</v>
      </c>
    </row>
    <row r="52" spans="1:5" ht="53.25" customHeight="1">
      <c r="A52" s="6"/>
      <c r="B52" s="14" t="s">
        <v>86</v>
      </c>
      <c r="C52" s="7">
        <v>992</v>
      </c>
      <c r="D52" s="7" t="s">
        <v>87</v>
      </c>
      <c r="E52" s="13">
        <v>482.7</v>
      </c>
    </row>
    <row r="53" spans="1:5" ht="15" customHeight="1">
      <c r="A53" s="6"/>
      <c r="B53" s="14" t="s">
        <v>88</v>
      </c>
      <c r="C53" s="7">
        <v>992</v>
      </c>
      <c r="D53" s="7" t="s">
        <v>89</v>
      </c>
      <c r="E53" s="13">
        <v>15.2</v>
      </c>
    </row>
    <row r="54" spans="1:5" ht="39.75" customHeight="1">
      <c r="A54" s="6"/>
      <c r="B54" s="14" t="s">
        <v>90</v>
      </c>
      <c r="C54" s="7">
        <v>992</v>
      </c>
      <c r="D54" s="7" t="s">
        <v>91</v>
      </c>
      <c r="E54" s="13">
        <v>10.8</v>
      </c>
    </row>
    <row r="55" spans="1:5" ht="39" customHeight="1">
      <c r="A55" s="6"/>
      <c r="B55" s="14" t="s">
        <v>92</v>
      </c>
      <c r="C55" s="7">
        <v>992</v>
      </c>
      <c r="D55" s="7" t="s">
        <v>93</v>
      </c>
      <c r="E55" s="13">
        <v>4.4</v>
      </c>
    </row>
    <row r="56" spans="1:5" ht="15.75" customHeight="1">
      <c r="A56" s="6"/>
      <c r="B56" s="6" t="s">
        <v>94</v>
      </c>
      <c r="C56" s="7">
        <v>992</v>
      </c>
      <c r="D56" s="7" t="s">
        <v>95</v>
      </c>
      <c r="E56" s="13">
        <v>26.5</v>
      </c>
    </row>
    <row r="57" spans="1:5" ht="27.75" customHeight="1">
      <c r="A57" s="6"/>
      <c r="B57" s="14" t="s">
        <v>96</v>
      </c>
      <c r="C57" s="7">
        <v>992</v>
      </c>
      <c r="D57" s="7" t="s">
        <v>97</v>
      </c>
      <c r="E57" s="13">
        <v>-0.1</v>
      </c>
    </row>
    <row r="58" spans="1:5" ht="15" customHeight="1">
      <c r="A58" s="6"/>
      <c r="B58" s="14" t="s">
        <v>98</v>
      </c>
      <c r="C58" s="7">
        <v>992</v>
      </c>
      <c r="D58" s="7" t="s">
        <v>99</v>
      </c>
      <c r="E58" s="17">
        <v>26.6</v>
      </c>
    </row>
    <row r="59" spans="1:5" ht="24.75" customHeight="1">
      <c r="A59" s="6"/>
      <c r="B59" s="24" t="s">
        <v>100</v>
      </c>
      <c r="C59" s="7">
        <v>992</v>
      </c>
      <c r="D59" s="25" t="s">
        <v>101</v>
      </c>
      <c r="E59" s="17">
        <v>33122.8</v>
      </c>
    </row>
    <row r="60" spans="1:5" ht="30" customHeight="1">
      <c r="A60" s="6"/>
      <c r="B60" s="26" t="s">
        <v>102</v>
      </c>
      <c r="C60" s="7">
        <v>992</v>
      </c>
      <c r="D60" s="7" t="s">
        <v>103</v>
      </c>
      <c r="E60" s="13">
        <v>1767.2</v>
      </c>
    </row>
    <row r="61" spans="1:5" ht="28.5" customHeight="1">
      <c r="A61" s="6"/>
      <c r="B61" s="14" t="s">
        <v>104</v>
      </c>
      <c r="C61" s="7">
        <v>992</v>
      </c>
      <c r="D61" s="7" t="s">
        <v>105</v>
      </c>
      <c r="E61" s="13">
        <v>1767.2</v>
      </c>
    </row>
    <row r="62" spans="1:5" ht="16.5" customHeight="1">
      <c r="A62" s="6"/>
      <c r="B62" s="26" t="s">
        <v>106</v>
      </c>
      <c r="C62" s="7">
        <v>992</v>
      </c>
      <c r="D62" s="7" t="s">
        <v>107</v>
      </c>
      <c r="E62" s="13">
        <v>31342.6</v>
      </c>
    </row>
    <row r="63" spans="1:5" ht="13.5" customHeight="1">
      <c r="A63" s="6"/>
      <c r="B63" s="14" t="s">
        <v>108</v>
      </c>
      <c r="C63" s="7">
        <v>992</v>
      </c>
      <c r="D63" s="7" t="s">
        <v>109</v>
      </c>
      <c r="E63" s="13">
        <v>31342.6</v>
      </c>
    </row>
    <row r="64" spans="1:5" ht="24.75" customHeight="1">
      <c r="A64" s="6"/>
      <c r="B64" s="14" t="s">
        <v>110</v>
      </c>
      <c r="C64" s="7">
        <v>992</v>
      </c>
      <c r="D64" s="7" t="s">
        <v>111</v>
      </c>
      <c r="E64" s="17">
        <v>13</v>
      </c>
    </row>
    <row r="65" spans="1:5" ht="39.75" customHeight="1">
      <c r="A65" s="6"/>
      <c r="B65" s="14" t="s">
        <v>112</v>
      </c>
      <c r="C65" s="7">
        <v>992</v>
      </c>
      <c r="D65" s="7" t="s">
        <v>113</v>
      </c>
      <c r="E65" s="17">
        <v>13</v>
      </c>
    </row>
    <row r="66" spans="1:5" ht="14.25" customHeight="1">
      <c r="A66" s="6"/>
      <c r="B66" s="6" t="s">
        <v>114</v>
      </c>
      <c r="C66" s="7">
        <v>992</v>
      </c>
      <c r="D66" s="7" t="s">
        <v>115</v>
      </c>
      <c r="E66" s="17">
        <v>125</v>
      </c>
    </row>
    <row r="67" spans="1:5" ht="39" customHeight="1">
      <c r="A67" s="6"/>
      <c r="B67" s="14" t="s">
        <v>116</v>
      </c>
      <c r="C67" s="7">
        <v>992</v>
      </c>
      <c r="D67" s="7" t="s">
        <v>117</v>
      </c>
      <c r="E67" s="17">
        <v>125</v>
      </c>
    </row>
    <row r="68" spans="1:5" ht="40.5" customHeight="1">
      <c r="A68" s="6"/>
      <c r="B68" s="14" t="s">
        <v>118</v>
      </c>
      <c r="C68" s="7">
        <v>992</v>
      </c>
      <c r="D68" s="7" t="s">
        <v>119</v>
      </c>
      <c r="E68" s="17">
        <v>21.2</v>
      </c>
    </row>
    <row r="69" spans="1:5" ht="27" customHeight="1">
      <c r="A69" s="6"/>
      <c r="B69" s="14" t="s">
        <v>120</v>
      </c>
      <c r="C69" s="7"/>
      <c r="D69" s="7" t="s">
        <v>121</v>
      </c>
      <c r="E69" s="17">
        <v>21.2</v>
      </c>
    </row>
    <row r="70" spans="1:5" ht="42" customHeight="1">
      <c r="A70" s="6"/>
      <c r="B70" s="14" t="s">
        <v>122</v>
      </c>
      <c r="C70" s="7">
        <v>992</v>
      </c>
      <c r="D70" s="7" t="s">
        <v>123</v>
      </c>
      <c r="E70" s="17">
        <v>-502.9</v>
      </c>
    </row>
    <row r="71" spans="1:5" ht="37.5" customHeight="1">
      <c r="A71" s="6"/>
      <c r="B71" s="14" t="s">
        <v>124</v>
      </c>
      <c r="C71" s="7">
        <v>992</v>
      </c>
      <c r="D71" s="7" t="s">
        <v>125</v>
      </c>
      <c r="E71" s="17">
        <v>-502.9</v>
      </c>
    </row>
    <row r="72" spans="1:5" ht="16.5" customHeight="1">
      <c r="A72" s="3"/>
      <c r="B72" s="3"/>
      <c r="C72" s="3"/>
      <c r="D72" s="3"/>
      <c r="E72" s="3"/>
    </row>
    <row r="73" spans="1:5" ht="14.25" customHeight="1">
      <c r="A73" s="3"/>
      <c r="B73" s="3"/>
      <c r="C73" s="3"/>
      <c r="D73" s="3"/>
      <c r="E73" s="3"/>
    </row>
    <row r="74" spans="1:5" ht="17.25" customHeight="1">
      <c r="A74" s="27" t="s">
        <v>126</v>
      </c>
      <c r="B74" s="27"/>
      <c r="C74" s="27"/>
      <c r="D74" s="27"/>
      <c r="E74" s="28"/>
    </row>
    <row r="75" spans="1:5" ht="16.5" customHeight="1">
      <c r="A75" s="27" t="s">
        <v>127</v>
      </c>
      <c r="B75" s="27"/>
      <c r="C75" s="27"/>
      <c r="D75" s="29"/>
      <c r="E75" s="28"/>
    </row>
    <row r="76" spans="1:5" ht="18" customHeight="1">
      <c r="A76" s="27" t="s">
        <v>3</v>
      </c>
      <c r="B76" s="27"/>
      <c r="C76" s="29"/>
      <c r="D76" s="30" t="s">
        <v>128</v>
      </c>
      <c r="E76" s="30"/>
    </row>
    <row r="77" ht="9.75" customHeight="1"/>
    <row r="78" spans="1:5" ht="9.75" customHeight="1">
      <c r="A78" s="31"/>
      <c r="B78" s="31"/>
      <c r="C78" s="31"/>
      <c r="D78" s="32"/>
      <c r="E78" s="32"/>
    </row>
  </sheetData>
  <sheetProtection selectLockedCells="1" selectUnlockedCells="1"/>
  <mergeCells count="14">
    <mergeCell ref="C1:E1"/>
    <mergeCell ref="C2:E2"/>
    <mergeCell ref="B3:E3"/>
    <mergeCell ref="B4:E4"/>
    <mergeCell ref="B5:E5"/>
    <mergeCell ref="A7:E7"/>
    <mergeCell ref="A8:E8"/>
    <mergeCell ref="D9:E9"/>
    <mergeCell ref="A10:A11"/>
    <mergeCell ref="B10:B11"/>
    <mergeCell ref="C10:D10"/>
    <mergeCell ref="E10:E11"/>
    <mergeCell ref="A78:C78"/>
    <mergeCell ref="D78:E78"/>
  </mergeCells>
  <printOptions/>
  <pageMargins left="1.18125" right="0.39375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workbookViewId="0" topLeftCell="A1">
      <selection activeCell="J9" sqref="J9"/>
    </sheetView>
  </sheetViews>
  <sheetFormatPr defaultColWidth="9.00390625" defaultRowHeight="12.75"/>
  <cols>
    <col min="1" max="1" width="30.25390625" style="0" customWidth="1"/>
    <col min="2" max="2" width="18.625" style="0" customWidth="1"/>
    <col min="3" max="4" width="10.125" style="0" customWidth="1"/>
    <col min="5" max="5" width="10.75390625" style="0" customWidth="1"/>
    <col min="6" max="6" width="7.00390625" style="0" customWidth="1"/>
  </cols>
  <sheetData>
    <row r="1" spans="3:6" ht="12.75">
      <c r="C1" s="2" t="s">
        <v>129</v>
      </c>
      <c r="D1" s="2"/>
      <c r="E1" s="2"/>
      <c r="F1" s="2"/>
    </row>
    <row r="2" spans="3:6" ht="12.75" customHeight="1">
      <c r="C2" s="33" t="s">
        <v>130</v>
      </c>
      <c r="D2" s="33"/>
      <c r="E2" s="33"/>
      <c r="F2" s="33"/>
    </row>
    <row r="3" spans="2:6" ht="12.75">
      <c r="B3" s="2" t="s">
        <v>127</v>
      </c>
      <c r="C3" s="2"/>
      <c r="D3" s="2"/>
      <c r="E3" s="2"/>
      <c r="F3" s="2"/>
    </row>
    <row r="4" spans="3:6" ht="12.75">
      <c r="C4" s="2" t="s">
        <v>3</v>
      </c>
      <c r="D4" s="2"/>
      <c r="E4" s="2"/>
      <c r="F4" s="2"/>
    </row>
    <row r="5" spans="2:6" ht="12.75">
      <c r="B5" s="2" t="s">
        <v>131</v>
      </c>
      <c r="C5" s="2"/>
      <c r="D5" s="2"/>
      <c r="E5" s="2"/>
      <c r="F5" s="2"/>
    </row>
    <row r="6" ht="6" customHeight="1"/>
    <row r="7" spans="1:6" ht="12.75" customHeight="1">
      <c r="A7" s="34" t="s">
        <v>132</v>
      </c>
      <c r="B7" s="34"/>
      <c r="C7" s="34"/>
      <c r="D7" s="34"/>
      <c r="E7" s="34"/>
      <c r="F7" s="34"/>
    </row>
    <row r="8" spans="1:6" ht="60" customHeight="1">
      <c r="A8" s="34"/>
      <c r="B8" s="34"/>
      <c r="C8" s="34"/>
      <c r="D8" s="34"/>
      <c r="E8" s="34"/>
      <c r="F8" s="34"/>
    </row>
    <row r="9" spans="2:6" ht="14.25" customHeight="1">
      <c r="B9" s="29"/>
      <c r="C9" s="29"/>
      <c r="D9" s="35" t="s">
        <v>7</v>
      </c>
      <c r="E9" s="35"/>
      <c r="F9" s="35"/>
    </row>
    <row r="10" spans="1:6" ht="89.25" customHeight="1">
      <c r="A10" s="36" t="s">
        <v>9</v>
      </c>
      <c r="B10" s="36" t="s">
        <v>133</v>
      </c>
      <c r="C10" s="36" t="s">
        <v>134</v>
      </c>
      <c r="D10" s="36" t="s">
        <v>135</v>
      </c>
      <c r="E10" s="36" t="s">
        <v>136</v>
      </c>
      <c r="F10" s="37" t="s">
        <v>137</v>
      </c>
    </row>
    <row r="11" spans="1:6" ht="14.25" customHeight="1">
      <c r="A11" s="36"/>
      <c r="B11" s="36"/>
      <c r="C11" s="36"/>
      <c r="D11" s="36"/>
      <c r="E11" s="36"/>
      <c r="F11" s="37"/>
    </row>
    <row r="12" spans="1:6" ht="12.75">
      <c r="A12" s="36"/>
      <c r="B12" s="36"/>
      <c r="C12" s="36"/>
      <c r="D12" s="36"/>
      <c r="E12" s="36"/>
      <c r="F12" s="37"/>
    </row>
    <row r="13" spans="1:6" ht="12.75">
      <c r="A13" s="36"/>
      <c r="B13" s="36"/>
      <c r="C13" s="36"/>
      <c r="D13" s="36"/>
      <c r="E13" s="36"/>
      <c r="F13" s="37"/>
    </row>
    <row r="14" spans="1:6" ht="12.75">
      <c r="A14" s="36"/>
      <c r="B14" s="36"/>
      <c r="C14" s="36"/>
      <c r="D14" s="36"/>
      <c r="E14" s="36"/>
      <c r="F14" s="37"/>
    </row>
    <row r="15" spans="1:6" ht="11.25" customHeight="1">
      <c r="A15" s="36"/>
      <c r="B15" s="36"/>
      <c r="C15" s="36"/>
      <c r="D15" s="36"/>
      <c r="E15" s="36"/>
      <c r="F15" s="37"/>
    </row>
    <row r="16" spans="1:6" ht="12.75" hidden="1">
      <c r="A16" s="36"/>
      <c r="B16" s="36"/>
      <c r="C16" s="36"/>
      <c r="D16" s="36"/>
      <c r="E16" s="36"/>
      <c r="F16" s="37"/>
    </row>
    <row r="17" spans="1:6" ht="0.75" customHeight="1" hidden="1">
      <c r="A17" s="36"/>
      <c r="B17" s="36"/>
      <c r="C17" s="36"/>
      <c r="D17" s="36"/>
      <c r="E17" s="36"/>
      <c r="F17" s="37"/>
    </row>
    <row r="18" spans="1:6" ht="12.75">
      <c r="A18" s="38" t="s">
        <v>138</v>
      </c>
      <c r="B18" s="39"/>
      <c r="C18" s="40">
        <f>SUM(C19+C105)</f>
        <v>165213.30000000002</v>
      </c>
      <c r="D18" s="41">
        <f>SUM(D19+D105)</f>
        <v>221723.30000000002</v>
      </c>
      <c r="E18" s="41">
        <f>SUM(E19+E105)</f>
        <v>216617.80000000002</v>
      </c>
      <c r="F18" s="42">
        <f aca="true" t="shared" si="0" ref="F18:F24">SUM(E18*100/D18)</f>
        <v>97.69735521706559</v>
      </c>
    </row>
    <row r="19" spans="1:6" ht="13.5" customHeight="1">
      <c r="A19" s="43" t="s">
        <v>139</v>
      </c>
      <c r="B19" s="44">
        <v>10000000000000000</v>
      </c>
      <c r="C19" s="40">
        <f>SUM(C20+C73)</f>
        <v>159466.2</v>
      </c>
      <c r="D19" s="41">
        <f>SUM(D20+D73)</f>
        <v>176701.80000000002</v>
      </c>
      <c r="E19" s="41">
        <f>SUM(E20+E73)</f>
        <v>183851.7</v>
      </c>
      <c r="F19" s="42">
        <f t="shared" si="0"/>
        <v>104.04630852656848</v>
      </c>
    </row>
    <row r="20" spans="1:6" ht="12.75" customHeight="1">
      <c r="A20" s="43" t="s">
        <v>140</v>
      </c>
      <c r="B20" s="45"/>
      <c r="C20" s="40">
        <f>SUM(C21+C51+C69+C43+C38)</f>
        <v>139766.2</v>
      </c>
      <c r="D20" s="41">
        <f>SUM(D21+D51+D69+D43+D38)</f>
        <v>147344.80000000002</v>
      </c>
      <c r="E20" s="41">
        <f>SUM(E21+E51+E69+E43+E38)</f>
        <v>153311.9</v>
      </c>
      <c r="F20" s="42">
        <f t="shared" si="0"/>
        <v>104.04975268893098</v>
      </c>
    </row>
    <row r="21" spans="1:6" ht="14.25" customHeight="1">
      <c r="A21" s="46" t="s">
        <v>141</v>
      </c>
      <c r="B21" s="47" t="s">
        <v>142</v>
      </c>
      <c r="C21" s="40">
        <f>SUM(C22)</f>
        <v>70200</v>
      </c>
      <c r="D21" s="41">
        <f>SUM(D22)</f>
        <v>73000.1</v>
      </c>
      <c r="E21" s="41">
        <f>SUM(E22)</f>
        <v>76570.8</v>
      </c>
      <c r="F21" s="42">
        <f t="shared" si="0"/>
        <v>104.89136316251621</v>
      </c>
    </row>
    <row r="22" spans="1:6" ht="14.25" customHeight="1">
      <c r="A22" s="24" t="s">
        <v>28</v>
      </c>
      <c r="B22" s="48" t="s">
        <v>143</v>
      </c>
      <c r="C22" s="21">
        <f>SUM(C23+C28+C32+C36)</f>
        <v>70200</v>
      </c>
      <c r="D22" s="49">
        <f>SUM(D23+D28+D32+D36)</f>
        <v>73000.1</v>
      </c>
      <c r="E22" s="49">
        <f>SUM(E23+E28+E32+E36)</f>
        <v>76570.8</v>
      </c>
      <c r="F22" s="50">
        <f t="shared" si="0"/>
        <v>104.89136316251621</v>
      </c>
    </row>
    <row r="23" spans="1:6" ht="102" customHeight="1">
      <c r="A23" s="18" t="s">
        <v>31</v>
      </c>
      <c r="B23" s="48" t="s">
        <v>144</v>
      </c>
      <c r="C23" s="51">
        <v>70200</v>
      </c>
      <c r="D23" s="49">
        <f>SUM(D24+D25+D26+D27)</f>
        <v>73000.1</v>
      </c>
      <c r="E23" s="49">
        <f>SUM(E24+E25+E26+E27)</f>
        <v>75496.8</v>
      </c>
      <c r="F23" s="50">
        <f t="shared" si="0"/>
        <v>103.42013230118862</v>
      </c>
    </row>
    <row r="24" spans="1:6" ht="104.25" customHeight="1">
      <c r="A24" s="18" t="s">
        <v>31</v>
      </c>
      <c r="B24" s="48" t="s">
        <v>145</v>
      </c>
      <c r="C24" s="51">
        <v>70200</v>
      </c>
      <c r="D24" s="49">
        <v>73000.1</v>
      </c>
      <c r="E24" s="49">
        <v>75482.9</v>
      </c>
      <c r="F24" s="50">
        <f t="shared" si="0"/>
        <v>103.40109123138186</v>
      </c>
    </row>
    <row r="25" spans="1:6" ht="102.75" customHeight="1">
      <c r="A25" s="18" t="s">
        <v>31</v>
      </c>
      <c r="B25" s="48" t="s">
        <v>146</v>
      </c>
      <c r="C25" s="51">
        <v>0</v>
      </c>
      <c r="D25" s="49">
        <v>0</v>
      </c>
      <c r="E25" s="49">
        <v>-84.9</v>
      </c>
      <c r="F25" s="50">
        <v>0</v>
      </c>
    </row>
    <row r="26" spans="1:6" ht="102.75" customHeight="1">
      <c r="A26" s="18" t="s">
        <v>31</v>
      </c>
      <c r="B26" s="48" t="s">
        <v>147</v>
      </c>
      <c r="C26" s="51">
        <v>0</v>
      </c>
      <c r="D26" s="49">
        <v>0</v>
      </c>
      <c r="E26" s="49">
        <v>118.3</v>
      </c>
      <c r="F26" s="50">
        <v>0</v>
      </c>
    </row>
    <row r="27" spans="1:6" ht="105" customHeight="1">
      <c r="A27" s="18" t="s">
        <v>31</v>
      </c>
      <c r="B27" s="48" t="s">
        <v>148</v>
      </c>
      <c r="C27" s="51">
        <v>0</v>
      </c>
      <c r="D27" s="49">
        <v>0</v>
      </c>
      <c r="E27" s="49">
        <v>-19.5</v>
      </c>
      <c r="F27" s="50">
        <v>0</v>
      </c>
    </row>
    <row r="28" spans="1:6" ht="181.5" customHeight="1">
      <c r="A28" s="18" t="s">
        <v>149</v>
      </c>
      <c r="B28" s="48" t="s">
        <v>150</v>
      </c>
      <c r="C28" s="51">
        <v>0</v>
      </c>
      <c r="D28" s="49">
        <v>0</v>
      </c>
      <c r="E28" s="49">
        <f>SUM(E29+E30+E31)</f>
        <v>502.7</v>
      </c>
      <c r="F28" s="50">
        <v>0</v>
      </c>
    </row>
    <row r="29" spans="1:6" ht="181.5" customHeight="1">
      <c r="A29" s="18" t="s">
        <v>149</v>
      </c>
      <c r="B29" s="48" t="s">
        <v>151</v>
      </c>
      <c r="C29" s="51">
        <v>0</v>
      </c>
      <c r="D29" s="49">
        <v>0</v>
      </c>
      <c r="E29" s="49">
        <v>495.2</v>
      </c>
      <c r="F29" s="50">
        <v>0</v>
      </c>
    </row>
    <row r="30" spans="1:6" ht="168" customHeight="1">
      <c r="A30" s="18" t="s">
        <v>149</v>
      </c>
      <c r="B30" s="48" t="s">
        <v>152</v>
      </c>
      <c r="C30" s="51">
        <v>0</v>
      </c>
      <c r="D30" s="49">
        <v>0</v>
      </c>
      <c r="E30" s="49">
        <v>4.5</v>
      </c>
      <c r="F30" s="50">
        <v>0</v>
      </c>
    </row>
    <row r="31" spans="1:6" ht="166.5" customHeight="1">
      <c r="A31" s="18" t="s">
        <v>149</v>
      </c>
      <c r="B31" s="48" t="s">
        <v>153</v>
      </c>
      <c r="C31" s="51">
        <v>0</v>
      </c>
      <c r="D31" s="49">
        <v>0</v>
      </c>
      <c r="E31" s="49">
        <v>3</v>
      </c>
      <c r="F31" s="50">
        <v>0</v>
      </c>
    </row>
    <row r="32" spans="1:6" ht="63.75" customHeight="1">
      <c r="A32" s="18" t="s">
        <v>35</v>
      </c>
      <c r="B32" s="48" t="s">
        <v>154</v>
      </c>
      <c r="C32" s="51">
        <v>0</v>
      </c>
      <c r="D32" s="49">
        <v>0</v>
      </c>
      <c r="E32" s="49">
        <f>SUM(E33+E34+E35)</f>
        <v>550.1999999999999</v>
      </c>
      <c r="F32" s="50">
        <v>0</v>
      </c>
    </row>
    <row r="33" spans="1:6" ht="64.5" customHeight="1">
      <c r="A33" s="18" t="s">
        <v>35</v>
      </c>
      <c r="B33" s="48" t="s">
        <v>155</v>
      </c>
      <c r="C33" s="51">
        <v>0</v>
      </c>
      <c r="D33" s="49">
        <v>0</v>
      </c>
      <c r="E33" s="49">
        <v>532.8</v>
      </c>
      <c r="F33" s="50">
        <v>0</v>
      </c>
    </row>
    <row r="34" spans="1:6" ht="66.75" customHeight="1">
      <c r="A34" s="18" t="s">
        <v>35</v>
      </c>
      <c r="B34" s="48" t="s">
        <v>156</v>
      </c>
      <c r="C34" s="51">
        <v>0</v>
      </c>
      <c r="D34" s="49">
        <v>0</v>
      </c>
      <c r="E34" s="49">
        <v>12.1</v>
      </c>
      <c r="F34" s="50">
        <v>0</v>
      </c>
    </row>
    <row r="35" spans="1:6" ht="63.75" customHeight="1">
      <c r="A35" s="18" t="s">
        <v>35</v>
      </c>
      <c r="B35" s="48" t="s">
        <v>157</v>
      </c>
      <c r="C35" s="51">
        <v>0</v>
      </c>
      <c r="D35" s="49">
        <v>0</v>
      </c>
      <c r="E35" s="49">
        <v>5.3</v>
      </c>
      <c r="F35" s="50">
        <v>0</v>
      </c>
    </row>
    <row r="36" spans="1:6" ht="141" customHeight="1">
      <c r="A36" s="18" t="s">
        <v>37</v>
      </c>
      <c r="B36" s="48" t="s">
        <v>158</v>
      </c>
      <c r="C36" s="51">
        <v>0</v>
      </c>
      <c r="D36" s="49">
        <v>0</v>
      </c>
      <c r="E36" s="49">
        <f>SUM(E37)</f>
        <v>21.1</v>
      </c>
      <c r="F36" s="50">
        <v>0</v>
      </c>
    </row>
    <row r="37" spans="1:6" ht="141" customHeight="1">
      <c r="A37" s="18" t="s">
        <v>37</v>
      </c>
      <c r="B37" s="48" t="s">
        <v>159</v>
      </c>
      <c r="C37" s="51">
        <v>0</v>
      </c>
      <c r="D37" s="49">
        <v>0</v>
      </c>
      <c r="E37" s="49">
        <v>21.1</v>
      </c>
      <c r="F37" s="50">
        <v>0</v>
      </c>
    </row>
    <row r="38" spans="1:6" ht="40.5" customHeight="1">
      <c r="A38" s="52" t="s">
        <v>160</v>
      </c>
      <c r="B38" s="47" t="s">
        <v>161</v>
      </c>
      <c r="C38" s="40">
        <f>SUM(C39:C42)</f>
        <v>10906.599999999999</v>
      </c>
      <c r="D38" s="41">
        <f>SUM(D39:D42)</f>
        <v>8501.6</v>
      </c>
      <c r="E38" s="41">
        <f>SUM(E39:E42)</f>
        <v>8774.4</v>
      </c>
      <c r="F38" s="42">
        <f>SUM(E38*100/D38)</f>
        <v>103.20880775383456</v>
      </c>
    </row>
    <row r="39" spans="1:6" ht="102.75" customHeight="1">
      <c r="A39" s="6" t="s">
        <v>16</v>
      </c>
      <c r="B39" s="48" t="s">
        <v>162</v>
      </c>
      <c r="C39" s="17">
        <v>2726.7</v>
      </c>
      <c r="D39" s="49">
        <v>3100</v>
      </c>
      <c r="E39" s="49">
        <v>3311.6</v>
      </c>
      <c r="F39" s="50">
        <f>SUM(E39*100/D39)</f>
        <v>106.8258064516129</v>
      </c>
    </row>
    <row r="40" spans="1:6" ht="27.75" customHeight="1">
      <c r="A40" s="6" t="s">
        <v>18</v>
      </c>
      <c r="B40" s="48" t="s">
        <v>163</v>
      </c>
      <c r="C40" s="17">
        <v>2726.6</v>
      </c>
      <c r="D40" s="49">
        <v>70</v>
      </c>
      <c r="E40" s="49">
        <v>74.6</v>
      </c>
      <c r="F40" s="50">
        <f>SUM(E40*100/D40)</f>
        <v>106.57142857142856</v>
      </c>
    </row>
    <row r="41" spans="1:6" ht="102" customHeight="1">
      <c r="A41" s="6" t="s">
        <v>20</v>
      </c>
      <c r="B41" s="48" t="s">
        <v>164</v>
      </c>
      <c r="C41" s="17">
        <v>2726.7</v>
      </c>
      <c r="D41" s="49">
        <v>5331.6</v>
      </c>
      <c r="E41" s="49">
        <v>5673.2</v>
      </c>
      <c r="F41" s="50">
        <f>SUM(E41*100/D41)</f>
        <v>106.40708230174806</v>
      </c>
    </row>
    <row r="42" spans="1:6" ht="102.75" customHeight="1">
      <c r="A42" s="14" t="s">
        <v>22</v>
      </c>
      <c r="B42" s="48" t="s">
        <v>165</v>
      </c>
      <c r="C42" s="50">
        <v>2726.6</v>
      </c>
      <c r="D42" s="49">
        <v>0</v>
      </c>
      <c r="E42" s="49">
        <v>-285</v>
      </c>
      <c r="F42" s="50"/>
    </row>
    <row r="43" spans="1:6" ht="14.25" customHeight="1">
      <c r="A43" s="53" t="s">
        <v>166</v>
      </c>
      <c r="B43" s="47" t="s">
        <v>167</v>
      </c>
      <c r="C43" s="40">
        <f>SUM(C44+C49)</f>
        <v>1287.5</v>
      </c>
      <c r="D43" s="41">
        <f>SUM(D44+D49)</f>
        <v>1701</v>
      </c>
      <c r="E43" s="41">
        <f>SUM(E44)</f>
        <v>1712.3</v>
      </c>
      <c r="F43" s="42">
        <f>SUM(E43*100/D43)</f>
        <v>100.66431510875955</v>
      </c>
    </row>
    <row r="44" spans="1:6" ht="26.25" customHeight="1">
      <c r="A44" s="54" t="s">
        <v>39</v>
      </c>
      <c r="B44" s="47" t="s">
        <v>168</v>
      </c>
      <c r="C44" s="40">
        <f>SUM(C45+C49)</f>
        <v>1287.5</v>
      </c>
      <c r="D44" s="41">
        <f>SUM(D45+D49)</f>
        <v>1701</v>
      </c>
      <c r="E44" s="41">
        <f>SUM(E45+E49)</f>
        <v>1712.3</v>
      </c>
      <c r="F44" s="42">
        <f>SUM(E44*100/D44)</f>
        <v>100.66431510875955</v>
      </c>
    </row>
    <row r="45" spans="1:6" ht="13.5" customHeight="1">
      <c r="A45" s="18" t="s">
        <v>169</v>
      </c>
      <c r="B45" s="48" t="s">
        <v>170</v>
      </c>
      <c r="C45" s="21">
        <f>SUM(C46+C47+C48)</f>
        <v>1287.5</v>
      </c>
      <c r="D45" s="49">
        <f>SUM(D46+D47+D48)</f>
        <v>1701</v>
      </c>
      <c r="E45" s="49">
        <f>SUM(E46+E47+E48)</f>
        <v>1711.7</v>
      </c>
      <c r="F45" s="50">
        <f>SUM(E45*100/D45)</f>
        <v>100.62904174015286</v>
      </c>
    </row>
    <row r="46" spans="1:6" ht="15" customHeight="1">
      <c r="A46" s="18" t="s">
        <v>169</v>
      </c>
      <c r="B46" s="48" t="s">
        <v>171</v>
      </c>
      <c r="C46" s="51">
        <v>1287.5</v>
      </c>
      <c r="D46" s="49">
        <v>1701</v>
      </c>
      <c r="E46" s="49">
        <v>1708</v>
      </c>
      <c r="F46" s="50">
        <f>SUM(E46*100/D46)</f>
        <v>100.41152263374485</v>
      </c>
    </row>
    <row r="47" spans="1:6" ht="15.75" customHeight="1">
      <c r="A47" s="18" t="s">
        <v>169</v>
      </c>
      <c r="B47" s="48" t="s">
        <v>172</v>
      </c>
      <c r="C47" s="51">
        <v>0</v>
      </c>
      <c r="D47" s="49">
        <v>0</v>
      </c>
      <c r="E47" s="49">
        <v>1.7</v>
      </c>
      <c r="F47" s="50">
        <v>0</v>
      </c>
    </row>
    <row r="48" spans="1:6" ht="14.25" customHeight="1">
      <c r="A48" s="18" t="s">
        <v>169</v>
      </c>
      <c r="B48" s="48" t="s">
        <v>173</v>
      </c>
      <c r="C48" s="51">
        <v>0</v>
      </c>
      <c r="D48" s="49">
        <v>0</v>
      </c>
      <c r="E48" s="49">
        <v>2</v>
      </c>
      <c r="F48" s="50">
        <v>0</v>
      </c>
    </row>
    <row r="49" spans="1:6" ht="41.25" customHeight="1">
      <c r="A49" s="18" t="s">
        <v>174</v>
      </c>
      <c r="B49" s="48" t="s">
        <v>175</v>
      </c>
      <c r="C49" s="51">
        <v>0</v>
      </c>
      <c r="D49" s="49">
        <f>SUM(D50)</f>
        <v>0</v>
      </c>
      <c r="E49" s="49">
        <f>SUM(E50)</f>
        <v>0.6</v>
      </c>
      <c r="F49" s="50">
        <v>0</v>
      </c>
    </row>
    <row r="50" spans="1:6" ht="39.75" customHeight="1">
      <c r="A50" s="18" t="s">
        <v>176</v>
      </c>
      <c r="B50" s="48" t="s">
        <v>177</v>
      </c>
      <c r="C50" s="51">
        <v>0</v>
      </c>
      <c r="D50" s="49">
        <v>0</v>
      </c>
      <c r="E50" s="49">
        <v>0.6</v>
      </c>
      <c r="F50" s="50">
        <v>0</v>
      </c>
    </row>
    <row r="51" spans="1:6" ht="14.25" customHeight="1">
      <c r="A51" s="52" t="s">
        <v>178</v>
      </c>
      <c r="B51" s="44">
        <v>10600000000000000</v>
      </c>
      <c r="C51" s="40">
        <f>SUM(C52+C57)</f>
        <v>57372.1</v>
      </c>
      <c r="D51" s="41">
        <f>SUM(D52+D57)</f>
        <v>64142.1</v>
      </c>
      <c r="E51" s="41">
        <f>SUM(E52+E57)</f>
        <v>66253.90000000001</v>
      </c>
      <c r="F51" s="42">
        <f>SUM(E51*100/D51)</f>
        <v>103.29237739331892</v>
      </c>
    </row>
    <row r="52" spans="1:6" ht="26.25" customHeight="1">
      <c r="A52" s="52" t="s">
        <v>179</v>
      </c>
      <c r="B52" s="47" t="s">
        <v>180</v>
      </c>
      <c r="C52" s="40">
        <f>SUM(C53)</f>
        <v>5354.1</v>
      </c>
      <c r="D52" s="41">
        <f>SUM(D53)</f>
        <v>6454.1</v>
      </c>
      <c r="E52" s="41">
        <f>SUM(E53)</f>
        <v>7150.7</v>
      </c>
      <c r="F52" s="42">
        <f>SUM(E52*100/D52)</f>
        <v>110.79313924482112</v>
      </c>
    </row>
    <row r="53" spans="1:6" ht="63.75" customHeight="1">
      <c r="A53" s="18" t="s">
        <v>46</v>
      </c>
      <c r="B53" s="48" t="s">
        <v>181</v>
      </c>
      <c r="C53" s="21">
        <f>SUM(C54+C55+C56)</f>
        <v>5354.1</v>
      </c>
      <c r="D53" s="49">
        <f>SUM(D54+D55+D56)</f>
        <v>6454.1</v>
      </c>
      <c r="E53" s="49">
        <f>SUM(E54+E55+E56)</f>
        <v>7150.7</v>
      </c>
      <c r="F53" s="50">
        <f>SUM(E53*100/D53)</f>
        <v>110.79313924482112</v>
      </c>
    </row>
    <row r="54" spans="1:6" ht="65.25" customHeight="1">
      <c r="A54" s="18" t="s">
        <v>46</v>
      </c>
      <c r="B54" s="48" t="s">
        <v>182</v>
      </c>
      <c r="C54" s="51">
        <v>5354.1</v>
      </c>
      <c r="D54" s="49">
        <v>6454.1</v>
      </c>
      <c r="E54" s="49">
        <v>7094.4</v>
      </c>
      <c r="F54" s="50">
        <f>SUM(E54*100/D54)</f>
        <v>109.92082552176136</v>
      </c>
    </row>
    <row r="55" spans="1:6" ht="65.25" customHeight="1">
      <c r="A55" s="18" t="s">
        <v>46</v>
      </c>
      <c r="B55" s="48" t="s">
        <v>183</v>
      </c>
      <c r="C55" s="51">
        <v>0</v>
      </c>
      <c r="D55" s="49">
        <v>0</v>
      </c>
      <c r="E55" s="49">
        <v>56.1</v>
      </c>
      <c r="F55" s="50">
        <v>0</v>
      </c>
    </row>
    <row r="56" spans="1:6" ht="65.25" customHeight="1">
      <c r="A56" s="18" t="s">
        <v>46</v>
      </c>
      <c r="B56" s="48" t="s">
        <v>184</v>
      </c>
      <c r="C56" s="51">
        <v>0</v>
      </c>
      <c r="D56" s="49">
        <v>0</v>
      </c>
      <c r="E56" s="49">
        <v>0.2</v>
      </c>
      <c r="F56" s="50">
        <v>0</v>
      </c>
    </row>
    <row r="57" spans="1:6" ht="15" customHeight="1">
      <c r="A57" s="54" t="s">
        <v>185</v>
      </c>
      <c r="B57" s="47" t="s">
        <v>186</v>
      </c>
      <c r="C57" s="40">
        <f>SUM(C58+C64)</f>
        <v>52018</v>
      </c>
      <c r="D57" s="41">
        <f>SUM(D58+D64)</f>
        <v>57688</v>
      </c>
      <c r="E57" s="41">
        <f>SUM(E58+E64)</f>
        <v>59103.20000000001</v>
      </c>
      <c r="F57" s="42">
        <f>SUM(E57*100/D57)</f>
        <v>102.45319650533908</v>
      </c>
    </row>
    <row r="58" spans="1:6" ht="65.25" customHeight="1">
      <c r="A58" s="18" t="s">
        <v>187</v>
      </c>
      <c r="B58" s="48" t="s">
        <v>188</v>
      </c>
      <c r="C58" s="21">
        <f>SUM(C59)</f>
        <v>13600</v>
      </c>
      <c r="D58" s="49">
        <f>SUM(D59)</f>
        <v>16500</v>
      </c>
      <c r="E58" s="49">
        <f>SUM(E59)</f>
        <v>16558.100000000002</v>
      </c>
      <c r="F58" s="50">
        <f>SUM(E58*100/D58)</f>
        <v>100.35212121212123</v>
      </c>
    </row>
    <row r="59" spans="1:6" ht="103.5" customHeight="1">
      <c r="A59" s="18" t="s">
        <v>189</v>
      </c>
      <c r="B59" s="48" t="s">
        <v>190</v>
      </c>
      <c r="C59" s="21">
        <v>13600</v>
      </c>
      <c r="D59" s="49">
        <f>SUM(D60+D61+D62+D63)</f>
        <v>16500</v>
      </c>
      <c r="E59" s="49">
        <f>SUM(E60+E61+E62+E63)</f>
        <v>16558.100000000002</v>
      </c>
      <c r="F59" s="50">
        <f>SUM(E59*100/D59)</f>
        <v>100.35212121212123</v>
      </c>
    </row>
    <row r="60" spans="1:6" ht="102.75" customHeight="1">
      <c r="A60" s="18" t="s">
        <v>189</v>
      </c>
      <c r="B60" s="48" t="s">
        <v>191</v>
      </c>
      <c r="C60" s="51">
        <v>0</v>
      </c>
      <c r="D60" s="49">
        <v>16500</v>
      </c>
      <c r="E60" s="49">
        <v>16394</v>
      </c>
      <c r="F60" s="50">
        <f>SUM(E60*100/D60)</f>
        <v>99.35757575757576</v>
      </c>
    </row>
    <row r="61" spans="1:6" ht="102" customHeight="1">
      <c r="A61" s="18" t="s">
        <v>189</v>
      </c>
      <c r="B61" s="48" t="s">
        <v>192</v>
      </c>
      <c r="C61" s="51">
        <v>0</v>
      </c>
      <c r="D61" s="49">
        <v>0</v>
      </c>
      <c r="E61" s="49">
        <v>145.5</v>
      </c>
      <c r="F61" s="50">
        <v>0</v>
      </c>
    </row>
    <row r="62" spans="1:6" ht="103.5" customHeight="1">
      <c r="A62" s="18" t="s">
        <v>189</v>
      </c>
      <c r="B62" s="48" t="s">
        <v>193</v>
      </c>
      <c r="C62" s="51">
        <v>0</v>
      </c>
      <c r="D62" s="49">
        <v>0</v>
      </c>
      <c r="E62" s="49">
        <v>17.2</v>
      </c>
      <c r="F62" s="50">
        <v>0</v>
      </c>
    </row>
    <row r="63" spans="1:6" ht="104.25" customHeight="1">
      <c r="A63" s="18" t="s">
        <v>189</v>
      </c>
      <c r="B63" s="48" t="s">
        <v>194</v>
      </c>
      <c r="C63" s="51">
        <v>0</v>
      </c>
      <c r="D63" s="49">
        <v>0</v>
      </c>
      <c r="E63" s="49">
        <v>1.4</v>
      </c>
      <c r="F63" s="50">
        <v>0</v>
      </c>
    </row>
    <row r="64" spans="1:6" ht="66" customHeight="1">
      <c r="A64" s="18" t="s">
        <v>195</v>
      </c>
      <c r="B64" s="48" t="s">
        <v>196</v>
      </c>
      <c r="C64" s="21">
        <f>SUM(C65)</f>
        <v>38418</v>
      </c>
      <c r="D64" s="49">
        <f>SUM(D65)</f>
        <v>41188</v>
      </c>
      <c r="E64" s="49">
        <f>SUM(E65)</f>
        <v>42545.100000000006</v>
      </c>
      <c r="F64" s="50">
        <f>SUM(E64*100/D64)</f>
        <v>103.29489171603382</v>
      </c>
    </row>
    <row r="65" spans="1:6" ht="103.5" customHeight="1">
      <c r="A65" s="18" t="s">
        <v>52</v>
      </c>
      <c r="B65" s="48" t="s">
        <v>197</v>
      </c>
      <c r="C65" s="21">
        <f>SUM(C66+C67+C68)</f>
        <v>38418</v>
      </c>
      <c r="D65" s="49">
        <f>SUM(D66+D67+D68)</f>
        <v>41188</v>
      </c>
      <c r="E65" s="49">
        <f>SUM(E66+E67+E68)</f>
        <v>42545.100000000006</v>
      </c>
      <c r="F65" s="50">
        <f>SUM(E65*100/D65)</f>
        <v>103.29489171603382</v>
      </c>
    </row>
    <row r="66" spans="1:6" ht="102.75" customHeight="1">
      <c r="A66" s="18" t="s">
        <v>52</v>
      </c>
      <c r="B66" s="48" t="s">
        <v>198</v>
      </c>
      <c r="C66" s="51">
        <v>38418</v>
      </c>
      <c r="D66" s="49">
        <v>41188</v>
      </c>
      <c r="E66" s="49">
        <v>41674.4</v>
      </c>
      <c r="F66" s="50">
        <f>SUM(E66*100/D66)</f>
        <v>101.18092648344178</v>
      </c>
    </row>
    <row r="67" spans="1:6" ht="103.5" customHeight="1">
      <c r="A67" s="18" t="s">
        <v>52</v>
      </c>
      <c r="B67" s="48" t="s">
        <v>199</v>
      </c>
      <c r="C67" s="51">
        <v>0</v>
      </c>
      <c r="D67" s="49">
        <v>0</v>
      </c>
      <c r="E67" s="49">
        <v>782.8</v>
      </c>
      <c r="F67" s="50">
        <v>0</v>
      </c>
    </row>
    <row r="68" spans="1:6" ht="102" customHeight="1">
      <c r="A68" s="18" t="s">
        <v>52</v>
      </c>
      <c r="B68" s="48" t="s">
        <v>200</v>
      </c>
      <c r="C68" s="51">
        <v>0</v>
      </c>
      <c r="D68" s="49">
        <v>0</v>
      </c>
      <c r="E68" s="49">
        <v>87.9</v>
      </c>
      <c r="F68" s="50">
        <v>0</v>
      </c>
    </row>
    <row r="69" spans="1:6" ht="28.5" customHeight="1">
      <c r="A69" s="52" t="s">
        <v>201</v>
      </c>
      <c r="B69" s="44">
        <v>10900000000000000</v>
      </c>
      <c r="C69" s="40">
        <f aca="true" t="shared" si="1" ref="C69:E71">SUM(C70)</f>
        <v>0</v>
      </c>
      <c r="D69" s="41">
        <f t="shared" si="1"/>
        <v>0</v>
      </c>
      <c r="E69" s="41">
        <f t="shared" si="1"/>
        <v>0.5</v>
      </c>
      <c r="F69" s="42">
        <v>0</v>
      </c>
    </row>
    <row r="70" spans="1:6" ht="42" customHeight="1">
      <c r="A70" s="18" t="s">
        <v>202</v>
      </c>
      <c r="B70" s="48" t="s">
        <v>203</v>
      </c>
      <c r="C70" s="21">
        <f t="shared" si="1"/>
        <v>0</v>
      </c>
      <c r="D70" s="49">
        <f t="shared" si="1"/>
        <v>0</v>
      </c>
      <c r="E70" s="49">
        <f t="shared" si="1"/>
        <v>0.5</v>
      </c>
      <c r="F70" s="50">
        <v>0</v>
      </c>
    </row>
    <row r="71" spans="1:6" ht="51" customHeight="1">
      <c r="A71" s="18" t="s">
        <v>56</v>
      </c>
      <c r="B71" s="48" t="s">
        <v>204</v>
      </c>
      <c r="C71" s="21">
        <f t="shared" si="1"/>
        <v>0</v>
      </c>
      <c r="D71" s="49">
        <f t="shared" si="1"/>
        <v>0</v>
      </c>
      <c r="E71" s="49">
        <f t="shared" si="1"/>
        <v>0.5</v>
      </c>
      <c r="F71" s="50">
        <v>0</v>
      </c>
    </row>
    <row r="72" spans="1:6" ht="52.5" customHeight="1">
      <c r="A72" s="18" t="s">
        <v>56</v>
      </c>
      <c r="B72" s="48" t="s">
        <v>205</v>
      </c>
      <c r="C72" s="51">
        <v>0</v>
      </c>
      <c r="D72" s="49">
        <v>0</v>
      </c>
      <c r="E72" s="49">
        <v>0.5</v>
      </c>
      <c r="F72" s="50">
        <v>0</v>
      </c>
    </row>
    <row r="73" spans="1:6" ht="15" customHeight="1">
      <c r="A73" s="52" t="s">
        <v>206</v>
      </c>
      <c r="B73" s="55"/>
      <c r="C73" s="40">
        <f>SUM(C74+C84+C92+C102)</f>
        <v>19700</v>
      </c>
      <c r="D73" s="41">
        <f>SUM(D74+D84+D92+D102)</f>
        <v>29357</v>
      </c>
      <c r="E73" s="41">
        <f>SUM(E74+E84+E92+E102)</f>
        <v>30539.800000000003</v>
      </c>
      <c r="F73" s="42">
        <f>SUM(E73*100/D73)</f>
        <v>104.0290220390367</v>
      </c>
    </row>
    <row r="74" spans="1:6" ht="52.5" customHeight="1">
      <c r="A74" s="52" t="s">
        <v>207</v>
      </c>
      <c r="B74" s="44">
        <v>11100000000000000</v>
      </c>
      <c r="C74" s="40">
        <f>SUM(C75)</f>
        <v>18700</v>
      </c>
      <c r="D74" s="41">
        <f>SUM(D75)</f>
        <v>27395.7</v>
      </c>
      <c r="E74" s="41">
        <f>SUM(E75)</f>
        <v>28412.2</v>
      </c>
      <c r="F74" s="42">
        <f>SUM(E74*100/D74)</f>
        <v>103.71043630934781</v>
      </c>
    </row>
    <row r="75" spans="1:6" ht="142.5" customHeight="1">
      <c r="A75" s="18" t="s">
        <v>208</v>
      </c>
      <c r="B75" s="48" t="s">
        <v>209</v>
      </c>
      <c r="C75" s="21">
        <f>SUM(C77+C81)</f>
        <v>18700</v>
      </c>
      <c r="D75" s="49">
        <f>SUM(D77+D81)</f>
        <v>27395.7</v>
      </c>
      <c r="E75" s="49">
        <f>SUM(E77+E81)</f>
        <v>28412.2</v>
      </c>
      <c r="F75" s="50">
        <f>SUM(E75*100/D75)</f>
        <v>103.71043630934781</v>
      </c>
    </row>
    <row r="76" spans="1:6" ht="104.25" customHeight="1">
      <c r="A76" s="18" t="s">
        <v>210</v>
      </c>
      <c r="B76" s="55" t="s">
        <v>211</v>
      </c>
      <c r="C76" s="51"/>
      <c r="D76" s="49">
        <f>SUM(D77)</f>
        <v>18895.7</v>
      </c>
      <c r="E76" s="49">
        <f>SUM(E77)</f>
        <v>19465</v>
      </c>
      <c r="F76" s="50">
        <f>SUM(E76*100/D76)</f>
        <v>103.01285477648354</v>
      </c>
    </row>
    <row r="77" spans="1:6" ht="118.5" customHeight="1">
      <c r="A77" s="18" t="s">
        <v>212</v>
      </c>
      <c r="B77" s="48" t="s">
        <v>213</v>
      </c>
      <c r="C77" s="21">
        <f>SUM(C78+C79+C80)</f>
        <v>10000</v>
      </c>
      <c r="D77" s="49">
        <f>SUM(D78+D79+D80)</f>
        <v>18895.7</v>
      </c>
      <c r="E77" s="49">
        <f>SUM(E78+E79+E80)</f>
        <v>19465</v>
      </c>
      <c r="F77" s="50">
        <f>SUM(E77*100/D77)</f>
        <v>103.01285477648354</v>
      </c>
    </row>
    <row r="78" spans="1:6" ht="120" customHeight="1">
      <c r="A78" s="18" t="s">
        <v>212</v>
      </c>
      <c r="B78" s="48" t="s">
        <v>214</v>
      </c>
      <c r="C78" s="51">
        <v>0</v>
      </c>
      <c r="D78" s="49">
        <v>0</v>
      </c>
      <c r="E78" s="49">
        <v>60.3</v>
      </c>
      <c r="F78" s="50">
        <v>0</v>
      </c>
    </row>
    <row r="79" spans="1:6" ht="120.75" customHeight="1">
      <c r="A79" s="18" t="s">
        <v>212</v>
      </c>
      <c r="B79" s="48" t="s">
        <v>215</v>
      </c>
      <c r="C79" s="51">
        <v>10000</v>
      </c>
      <c r="D79" s="49">
        <v>18895.7</v>
      </c>
      <c r="E79" s="49">
        <v>19388</v>
      </c>
      <c r="F79" s="50">
        <f>SUM(E79*100/D79)</f>
        <v>102.60535465740882</v>
      </c>
    </row>
    <row r="80" spans="1:6" ht="117.75" customHeight="1">
      <c r="A80" s="18" t="s">
        <v>212</v>
      </c>
      <c r="B80" s="48" t="s">
        <v>216</v>
      </c>
      <c r="C80" s="51">
        <v>0</v>
      </c>
      <c r="D80" s="49">
        <v>0</v>
      </c>
      <c r="E80" s="49">
        <v>16.7</v>
      </c>
      <c r="F80" s="50">
        <v>0</v>
      </c>
    </row>
    <row r="81" spans="1:6" ht="130.5" customHeight="1">
      <c r="A81" s="24" t="s">
        <v>217</v>
      </c>
      <c r="B81" s="56" t="s">
        <v>218</v>
      </c>
      <c r="C81" s="21">
        <f>SUM(C82+C83)</f>
        <v>8700</v>
      </c>
      <c r="D81" s="49">
        <f>SUM(D82+D83)</f>
        <v>8500</v>
      </c>
      <c r="E81" s="49">
        <f>SUM(E82+E83)</f>
        <v>8947.2</v>
      </c>
      <c r="F81" s="50">
        <f aca="true" t="shared" si="2" ref="F81:F120">SUM(E81*100/D81)</f>
        <v>105.26117647058825</v>
      </c>
    </row>
    <row r="82" spans="1:6" ht="103.5" customHeight="1">
      <c r="A82" s="24" t="s">
        <v>219</v>
      </c>
      <c r="B82" s="56" t="s">
        <v>220</v>
      </c>
      <c r="C82" s="57">
        <v>0</v>
      </c>
      <c r="D82" s="49">
        <v>0</v>
      </c>
      <c r="E82" s="49">
        <v>0</v>
      </c>
      <c r="F82" s="50">
        <v>0</v>
      </c>
    </row>
    <row r="83" spans="1:6" ht="104.25" customHeight="1">
      <c r="A83" s="24" t="s">
        <v>219</v>
      </c>
      <c r="B83" s="56" t="s">
        <v>221</v>
      </c>
      <c r="C83" s="57">
        <v>8700</v>
      </c>
      <c r="D83" s="49">
        <v>8500</v>
      </c>
      <c r="E83" s="49">
        <v>8947.2</v>
      </c>
      <c r="F83" s="50">
        <f>SUM(E83*100/D83)</f>
        <v>105.26117647058825</v>
      </c>
    </row>
    <row r="84" spans="1:6" ht="29.25" customHeight="1">
      <c r="A84" s="46" t="s">
        <v>222</v>
      </c>
      <c r="B84" s="58">
        <v>11400000000000000</v>
      </c>
      <c r="C84" s="40">
        <f>SUM(C89+C87+C85)</f>
        <v>1000</v>
      </c>
      <c r="D84" s="41">
        <f>SUM(D89+D87)</f>
        <v>1853</v>
      </c>
      <c r="E84" s="41">
        <f>SUM(E89+E87)</f>
        <v>2012.4</v>
      </c>
      <c r="F84" s="42">
        <f t="shared" si="2"/>
        <v>108.60226659471128</v>
      </c>
    </row>
    <row r="85" spans="1:6" ht="17.25" customHeight="1">
      <c r="A85" s="24" t="s">
        <v>223</v>
      </c>
      <c r="B85" s="59" t="s">
        <v>224</v>
      </c>
      <c r="C85" s="21">
        <f>SUM(C86)</f>
        <v>1000</v>
      </c>
      <c r="D85" s="49">
        <f>SUM(D86)</f>
        <v>0</v>
      </c>
      <c r="E85" s="49">
        <f>SUM(E86)</f>
        <v>0</v>
      </c>
      <c r="F85" s="50">
        <v>0</v>
      </c>
    </row>
    <row r="86" spans="1:6" ht="12.75">
      <c r="A86" s="24" t="s">
        <v>225</v>
      </c>
      <c r="B86" s="59" t="s">
        <v>226</v>
      </c>
      <c r="C86" s="21">
        <v>1000</v>
      </c>
      <c r="D86" s="49">
        <v>0</v>
      </c>
      <c r="E86" s="49">
        <v>0</v>
      </c>
      <c r="F86" s="50">
        <v>0</v>
      </c>
    </row>
    <row r="87" spans="1:6" ht="141" customHeight="1">
      <c r="A87" s="14" t="s">
        <v>227</v>
      </c>
      <c r="B87" s="59" t="s">
        <v>228</v>
      </c>
      <c r="C87" s="21">
        <f>SUM(C88)</f>
        <v>0</v>
      </c>
      <c r="D87" s="49">
        <f>SUM(D88)</f>
        <v>193.8</v>
      </c>
      <c r="E87" s="49">
        <f>SUM(E88)</f>
        <v>193.8</v>
      </c>
      <c r="F87" s="50">
        <f t="shared" si="2"/>
        <v>100</v>
      </c>
    </row>
    <row r="88" spans="1:6" ht="144" customHeight="1">
      <c r="A88" s="14" t="s">
        <v>82</v>
      </c>
      <c r="B88" s="59" t="s">
        <v>229</v>
      </c>
      <c r="C88" s="50">
        <v>0</v>
      </c>
      <c r="D88" s="49">
        <v>193.8</v>
      </c>
      <c r="E88" s="49">
        <v>193.8</v>
      </c>
      <c r="F88" s="50">
        <f t="shared" si="2"/>
        <v>100</v>
      </c>
    </row>
    <row r="89" spans="1:6" ht="53.25" customHeight="1">
      <c r="A89" s="24" t="s">
        <v>72</v>
      </c>
      <c r="B89" s="59" t="s">
        <v>230</v>
      </c>
      <c r="C89" s="21">
        <f>SUM(C90+C91)</f>
        <v>0</v>
      </c>
      <c r="D89" s="49">
        <f>SUM(D90+D91)</f>
        <v>1659.2</v>
      </c>
      <c r="E89" s="49">
        <f>SUM(E90+E91)</f>
        <v>1818.6000000000001</v>
      </c>
      <c r="F89" s="50">
        <f t="shared" si="2"/>
        <v>109.60703953712633</v>
      </c>
    </row>
    <row r="90" spans="1:6" ht="65.25" customHeight="1">
      <c r="A90" s="24" t="s">
        <v>231</v>
      </c>
      <c r="B90" s="59" t="s">
        <v>232</v>
      </c>
      <c r="C90" s="57">
        <v>0</v>
      </c>
      <c r="D90" s="49">
        <v>1176.5</v>
      </c>
      <c r="E90" s="49">
        <v>1335.9</v>
      </c>
      <c r="F90" s="50">
        <f>SUM(E90*100/D90)</f>
        <v>113.54866128346791</v>
      </c>
    </row>
    <row r="91" spans="1:6" ht="79.5" customHeight="1">
      <c r="A91" s="24" t="s">
        <v>233</v>
      </c>
      <c r="B91" s="59" t="s">
        <v>234</v>
      </c>
      <c r="C91" s="57">
        <v>0</v>
      </c>
      <c r="D91" s="49">
        <v>482.7</v>
      </c>
      <c r="E91" s="49">
        <v>482.7</v>
      </c>
      <c r="F91" s="50">
        <f t="shared" si="2"/>
        <v>100</v>
      </c>
    </row>
    <row r="92" spans="1:6" ht="12.75">
      <c r="A92" s="46" t="s">
        <v>235</v>
      </c>
      <c r="B92" s="60" t="s">
        <v>236</v>
      </c>
      <c r="C92" s="40">
        <f>SUM(C99+C93+C95+C97)</f>
        <v>0</v>
      </c>
      <c r="D92" s="41">
        <f>SUM(D99+D93+D95+D97)</f>
        <v>85.8</v>
      </c>
      <c r="E92" s="41">
        <f>SUM(E99+E93+E95+E97)</f>
        <v>88.7</v>
      </c>
      <c r="F92" s="42">
        <f t="shared" si="2"/>
        <v>103.37995337995338</v>
      </c>
    </row>
    <row r="93" spans="1:6" ht="27" customHeight="1">
      <c r="A93" s="24" t="s">
        <v>237</v>
      </c>
      <c r="B93" s="56" t="s">
        <v>238</v>
      </c>
      <c r="C93" s="21">
        <f>SUM(C94)</f>
        <v>0</v>
      </c>
      <c r="D93" s="49">
        <f>SUM(D94)</f>
        <v>10.8</v>
      </c>
      <c r="E93" s="49">
        <f>SUM(E94)</f>
        <v>10.8</v>
      </c>
      <c r="F93" s="50">
        <f t="shared" si="2"/>
        <v>100</v>
      </c>
    </row>
    <row r="94" spans="1:6" ht="77.25" customHeight="1">
      <c r="A94" s="24" t="s">
        <v>239</v>
      </c>
      <c r="B94" s="56" t="s">
        <v>240</v>
      </c>
      <c r="C94" s="57">
        <v>0</v>
      </c>
      <c r="D94" s="49">
        <v>10.8</v>
      </c>
      <c r="E94" s="49">
        <v>10.8</v>
      </c>
      <c r="F94" s="50">
        <f t="shared" si="2"/>
        <v>100</v>
      </c>
    </row>
    <row r="95" spans="1:6" ht="64.5" customHeight="1">
      <c r="A95" s="14" t="s">
        <v>63</v>
      </c>
      <c r="B95" s="56" t="s">
        <v>241</v>
      </c>
      <c r="C95" s="21">
        <f>SUM(C96)</f>
        <v>0</v>
      </c>
      <c r="D95" s="49">
        <f>SUM(D96)</f>
        <v>57</v>
      </c>
      <c r="E95" s="49">
        <f>SUM(E96)</f>
        <v>58</v>
      </c>
      <c r="F95" s="50">
        <f t="shared" si="2"/>
        <v>101.75438596491227</v>
      </c>
    </row>
    <row r="96" spans="1:6" ht="78.75" customHeight="1">
      <c r="A96" s="14" t="s">
        <v>65</v>
      </c>
      <c r="B96" s="56" t="s">
        <v>242</v>
      </c>
      <c r="C96" s="50">
        <v>0</v>
      </c>
      <c r="D96" s="49">
        <v>57</v>
      </c>
      <c r="E96" s="49">
        <v>58</v>
      </c>
      <c r="F96" s="50">
        <f t="shared" si="2"/>
        <v>101.75438596491227</v>
      </c>
    </row>
    <row r="97" spans="1:6" ht="79.5" customHeight="1">
      <c r="A97" s="24" t="s">
        <v>243</v>
      </c>
      <c r="B97" s="56" t="s">
        <v>244</v>
      </c>
      <c r="C97" s="21">
        <f>SUM(C98)</f>
        <v>0</v>
      </c>
      <c r="D97" s="49">
        <f>SUM(D98)</f>
        <v>15</v>
      </c>
      <c r="E97" s="49">
        <f>SUM(E98)</f>
        <v>15</v>
      </c>
      <c r="F97" s="50">
        <f t="shared" si="2"/>
        <v>100</v>
      </c>
    </row>
    <row r="98" spans="1:6" ht="78.75" customHeight="1">
      <c r="A98" s="14" t="s">
        <v>25</v>
      </c>
      <c r="B98" s="56" t="s">
        <v>245</v>
      </c>
      <c r="C98" s="50">
        <v>0</v>
      </c>
      <c r="D98" s="49">
        <v>15</v>
      </c>
      <c r="E98" s="49">
        <v>15</v>
      </c>
      <c r="F98" s="50">
        <f t="shared" si="2"/>
        <v>100</v>
      </c>
    </row>
    <row r="99" spans="1:6" ht="39" customHeight="1">
      <c r="A99" s="24" t="s">
        <v>246</v>
      </c>
      <c r="B99" s="56" t="s">
        <v>247</v>
      </c>
      <c r="C99" s="21">
        <f>SUM(C101+C100)</f>
        <v>0</v>
      </c>
      <c r="D99" s="49">
        <f>SUM(D101+D100)</f>
        <v>3</v>
      </c>
      <c r="E99" s="49">
        <f>SUM(E101+E100)</f>
        <v>4.9</v>
      </c>
      <c r="F99" s="50">
        <f t="shared" si="2"/>
        <v>163.33333333333334</v>
      </c>
    </row>
    <row r="100" spans="1:6" ht="51.75" customHeight="1">
      <c r="A100" s="24" t="s">
        <v>248</v>
      </c>
      <c r="B100" s="56" t="s">
        <v>249</v>
      </c>
      <c r="C100" s="57">
        <v>0</v>
      </c>
      <c r="D100" s="49">
        <v>0</v>
      </c>
      <c r="E100" s="49">
        <v>0.5</v>
      </c>
      <c r="F100" s="50"/>
    </row>
    <row r="101" spans="1:6" ht="51.75" customHeight="1">
      <c r="A101" s="24" t="s">
        <v>248</v>
      </c>
      <c r="B101" s="56" t="s">
        <v>250</v>
      </c>
      <c r="C101" s="57">
        <v>0</v>
      </c>
      <c r="D101" s="49">
        <v>3</v>
      </c>
      <c r="E101" s="49">
        <v>4.4</v>
      </c>
      <c r="F101" s="50">
        <f t="shared" si="2"/>
        <v>146.66666666666669</v>
      </c>
    </row>
    <row r="102" spans="1:6" ht="13.5" customHeight="1">
      <c r="A102" s="15" t="s">
        <v>251</v>
      </c>
      <c r="B102" s="60" t="s">
        <v>252</v>
      </c>
      <c r="C102" s="40">
        <f>SUM(C104)</f>
        <v>0</v>
      </c>
      <c r="D102" s="41">
        <f>SUM(D104)</f>
        <v>22.5</v>
      </c>
      <c r="E102" s="41">
        <f>SUM(E104+E103)</f>
        <v>26.5</v>
      </c>
      <c r="F102" s="42">
        <f t="shared" si="2"/>
        <v>117.77777777777777</v>
      </c>
    </row>
    <row r="103" spans="1:6" ht="27.75" customHeight="1">
      <c r="A103" s="14" t="s">
        <v>96</v>
      </c>
      <c r="B103" s="56" t="s">
        <v>253</v>
      </c>
      <c r="C103" s="50">
        <v>0</v>
      </c>
      <c r="D103" s="49">
        <v>0</v>
      </c>
      <c r="E103" s="49">
        <v>-0.1</v>
      </c>
      <c r="F103" s="50">
        <v>0</v>
      </c>
    </row>
    <row r="104" spans="1:6" ht="27" customHeight="1">
      <c r="A104" s="14" t="s">
        <v>98</v>
      </c>
      <c r="B104" s="56" t="s">
        <v>254</v>
      </c>
      <c r="C104" s="50">
        <v>0</v>
      </c>
      <c r="D104" s="49">
        <v>22.5</v>
      </c>
      <c r="E104" s="49">
        <v>26.6</v>
      </c>
      <c r="F104" s="50">
        <f t="shared" si="2"/>
        <v>118.22222222222223</v>
      </c>
    </row>
    <row r="105" spans="1:6" ht="14.25" customHeight="1">
      <c r="A105" s="43" t="s">
        <v>255</v>
      </c>
      <c r="B105" s="44">
        <v>20000000000000000</v>
      </c>
      <c r="C105" s="40">
        <f>SUM(C106+C114+C119+C117)</f>
        <v>5747.1</v>
      </c>
      <c r="D105" s="41">
        <f>SUM(D106+D114+D119+D117)</f>
        <v>45021.49999999999</v>
      </c>
      <c r="E105" s="41">
        <f>SUM(E106+E114+E119+E117)</f>
        <v>32766.099999999995</v>
      </c>
      <c r="F105" s="42">
        <f t="shared" si="2"/>
        <v>72.77878347011983</v>
      </c>
    </row>
    <row r="106" spans="1:11" ht="41.25" customHeight="1">
      <c r="A106" s="46" t="s">
        <v>100</v>
      </c>
      <c r="B106" s="58">
        <v>20200000000000000</v>
      </c>
      <c r="C106" s="40">
        <f>SUM(C109+C112+C107)</f>
        <v>5747.1</v>
      </c>
      <c r="D106" s="40">
        <f>SUM(D109+D112+D107)</f>
        <v>45378.299999999996</v>
      </c>
      <c r="E106" s="40">
        <f>SUM(E109+E112+E107)</f>
        <v>33122.799999999996</v>
      </c>
      <c r="F106" s="42">
        <f t="shared" si="2"/>
        <v>72.99259778352207</v>
      </c>
      <c r="K106" s="61"/>
    </row>
    <row r="107" spans="1:11" ht="39" customHeight="1">
      <c r="A107" s="24" t="s">
        <v>256</v>
      </c>
      <c r="B107" s="62" t="s">
        <v>257</v>
      </c>
      <c r="C107" s="21">
        <f>SUM(C108)</f>
        <v>5734.1</v>
      </c>
      <c r="D107" s="49">
        <v>0</v>
      </c>
      <c r="E107" s="49">
        <v>0</v>
      </c>
      <c r="F107" s="50">
        <v>0</v>
      </c>
      <c r="K107" s="61"/>
    </row>
    <row r="108" spans="1:11" ht="39.75" customHeight="1">
      <c r="A108" s="63" t="s">
        <v>258</v>
      </c>
      <c r="B108" s="56" t="s">
        <v>259</v>
      </c>
      <c r="C108" s="64">
        <v>5734.1</v>
      </c>
      <c r="D108" s="49">
        <v>0</v>
      </c>
      <c r="E108" s="49">
        <v>0</v>
      </c>
      <c r="F108" s="50">
        <v>0</v>
      </c>
      <c r="K108" s="61"/>
    </row>
    <row r="109" spans="1:11" ht="37.5" customHeight="1">
      <c r="A109" s="63" t="s">
        <v>260</v>
      </c>
      <c r="B109" s="56" t="s">
        <v>261</v>
      </c>
      <c r="C109" s="64">
        <f>SUM(C110+C111)</f>
        <v>0</v>
      </c>
      <c r="D109" s="49">
        <f>SUM(D110+D111)</f>
        <v>45365.299999999996</v>
      </c>
      <c r="E109" s="49">
        <f>SUM(E110+E111)</f>
        <v>33109.799999999996</v>
      </c>
      <c r="F109" s="50">
        <f t="shared" si="2"/>
        <v>72.9848584711222</v>
      </c>
      <c r="K109" s="61"/>
    </row>
    <row r="110" spans="1:11" ht="39.75" customHeight="1">
      <c r="A110" s="24" t="s">
        <v>104</v>
      </c>
      <c r="B110" s="65" t="s">
        <v>262</v>
      </c>
      <c r="C110" s="57">
        <v>0</v>
      </c>
      <c r="D110" s="49">
        <v>1767.2</v>
      </c>
      <c r="E110" s="49">
        <f>SUM(D110)</f>
        <v>1767.2</v>
      </c>
      <c r="F110" s="50">
        <f t="shared" si="2"/>
        <v>100</v>
      </c>
      <c r="K110" s="66"/>
    </row>
    <row r="111" spans="1:11" ht="25.5" customHeight="1">
      <c r="A111" s="67" t="s">
        <v>263</v>
      </c>
      <c r="B111" s="56" t="s">
        <v>264</v>
      </c>
      <c r="C111" s="51">
        <v>0</v>
      </c>
      <c r="D111" s="49">
        <v>43598.1</v>
      </c>
      <c r="E111" s="49">
        <v>31342.6</v>
      </c>
      <c r="F111" s="50">
        <f t="shared" si="2"/>
        <v>71.88983006140177</v>
      </c>
      <c r="K111" s="66"/>
    </row>
    <row r="112" spans="1:6" ht="38.25" customHeight="1">
      <c r="A112" s="24" t="s">
        <v>265</v>
      </c>
      <c r="B112" s="48" t="s">
        <v>266</v>
      </c>
      <c r="C112" s="21">
        <f>SUM(C113)</f>
        <v>13</v>
      </c>
      <c r="D112" s="49">
        <f>SUM(D113)</f>
        <v>13</v>
      </c>
      <c r="E112" s="49">
        <f>SUM(E113)</f>
        <v>13</v>
      </c>
      <c r="F112" s="50">
        <f t="shared" si="2"/>
        <v>100</v>
      </c>
    </row>
    <row r="113" spans="1:6" ht="55.5" customHeight="1">
      <c r="A113" s="67" t="s">
        <v>267</v>
      </c>
      <c r="B113" s="48" t="s">
        <v>268</v>
      </c>
      <c r="C113" s="51">
        <v>13</v>
      </c>
      <c r="D113" s="49">
        <v>13</v>
      </c>
      <c r="E113" s="49">
        <f>SUM(D113)</f>
        <v>13</v>
      </c>
      <c r="F113" s="50">
        <f t="shared" si="2"/>
        <v>100</v>
      </c>
    </row>
    <row r="114" spans="1:6" ht="16.5" customHeight="1">
      <c r="A114" s="15" t="s">
        <v>269</v>
      </c>
      <c r="B114" s="44">
        <v>20700000000000000</v>
      </c>
      <c r="C114" s="40">
        <f>SUM(C115)</f>
        <v>0</v>
      </c>
      <c r="D114" s="41">
        <f>SUM(D115)</f>
        <v>125</v>
      </c>
      <c r="E114" s="41">
        <f>SUM(E115)</f>
        <v>125</v>
      </c>
      <c r="F114" s="42">
        <f t="shared" si="2"/>
        <v>100</v>
      </c>
    </row>
    <row r="115" spans="1:6" ht="29.25" customHeight="1">
      <c r="A115" s="14" t="s">
        <v>270</v>
      </c>
      <c r="B115" s="48" t="s">
        <v>271</v>
      </c>
      <c r="C115" s="21">
        <f>SUM(C116)</f>
        <v>0</v>
      </c>
      <c r="D115" s="49">
        <f>SUM(D116)</f>
        <v>125</v>
      </c>
      <c r="E115" s="49">
        <f>SUM(D115)</f>
        <v>125</v>
      </c>
      <c r="F115" s="50">
        <f t="shared" si="2"/>
        <v>100</v>
      </c>
    </row>
    <row r="116" spans="1:6" ht="54.75" customHeight="1">
      <c r="A116" s="14" t="s">
        <v>272</v>
      </c>
      <c r="B116" s="48" t="s">
        <v>273</v>
      </c>
      <c r="C116" s="50">
        <v>0</v>
      </c>
      <c r="D116" s="49">
        <v>125</v>
      </c>
      <c r="E116" s="49">
        <f>SUM(D116)</f>
        <v>125</v>
      </c>
      <c r="F116" s="50">
        <f t="shared" si="2"/>
        <v>100</v>
      </c>
    </row>
    <row r="117" spans="1:6" ht="102" customHeight="1">
      <c r="A117" s="15" t="s">
        <v>274</v>
      </c>
      <c r="B117" s="68" t="s">
        <v>275</v>
      </c>
      <c r="C117" s="40">
        <f>SUM(C118)</f>
        <v>0</v>
      </c>
      <c r="D117" s="41">
        <f>SUM(D118)</f>
        <v>21.2</v>
      </c>
      <c r="E117" s="41">
        <f>SUM(E118)</f>
        <v>21.2</v>
      </c>
      <c r="F117" s="42">
        <f t="shared" si="2"/>
        <v>100</v>
      </c>
    </row>
    <row r="118" spans="1:6" ht="78" customHeight="1">
      <c r="A118" s="14" t="s">
        <v>276</v>
      </c>
      <c r="B118" s="59" t="s">
        <v>277</v>
      </c>
      <c r="C118" s="50">
        <v>0</v>
      </c>
      <c r="D118" s="49">
        <v>21.2</v>
      </c>
      <c r="E118" s="49">
        <v>21.2</v>
      </c>
      <c r="F118" s="50">
        <v>0</v>
      </c>
    </row>
    <row r="119" spans="1:6" ht="51" customHeight="1">
      <c r="A119" s="46" t="s">
        <v>278</v>
      </c>
      <c r="B119" s="44">
        <v>21900000000000000</v>
      </c>
      <c r="C119" s="40">
        <f>SUM(C120)</f>
        <v>0</v>
      </c>
      <c r="D119" s="41">
        <f>SUM(D120)</f>
        <v>-503</v>
      </c>
      <c r="E119" s="41">
        <f>SUM(E120)</f>
        <v>-502.9</v>
      </c>
      <c r="F119" s="42">
        <f t="shared" si="2"/>
        <v>99.98011928429423</v>
      </c>
    </row>
    <row r="120" spans="1:6" ht="63.75" customHeight="1">
      <c r="A120" s="69" t="s">
        <v>279</v>
      </c>
      <c r="B120" s="48" t="s">
        <v>280</v>
      </c>
      <c r="C120" s="70">
        <v>0</v>
      </c>
      <c r="D120" s="49">
        <v>-503</v>
      </c>
      <c r="E120" s="49">
        <v>-502.9</v>
      </c>
      <c r="F120" s="50">
        <f t="shared" si="2"/>
        <v>99.98011928429423</v>
      </c>
    </row>
    <row r="121" spans="1:6" ht="12.75">
      <c r="A121" s="71"/>
      <c r="B121" s="72"/>
      <c r="C121" s="73"/>
      <c r="D121" s="74"/>
      <c r="E121" s="74"/>
      <c r="F121" s="75"/>
    </row>
    <row r="122" spans="1:6" ht="12.75">
      <c r="A122" s="71"/>
      <c r="B122" s="72"/>
      <c r="C122" s="73"/>
      <c r="D122" s="74"/>
      <c r="E122" s="74"/>
      <c r="F122" s="75"/>
    </row>
    <row r="123" spans="1:5" ht="12.75">
      <c r="A123" s="27" t="s">
        <v>126</v>
      </c>
      <c r="B123" s="76"/>
      <c r="C123" s="76"/>
      <c r="D123" s="76"/>
      <c r="E123" s="76"/>
    </row>
    <row r="124" spans="1:5" ht="12.75">
      <c r="A124" s="77" t="s">
        <v>127</v>
      </c>
      <c r="B124" s="77"/>
      <c r="C124" s="77"/>
      <c r="D124" s="77"/>
      <c r="E124" s="29"/>
    </row>
    <row r="125" spans="1:6" ht="12.75">
      <c r="A125" s="28" t="s">
        <v>3</v>
      </c>
      <c r="B125" s="76"/>
      <c r="C125" s="76"/>
      <c r="D125" s="78" t="s">
        <v>128</v>
      </c>
      <c r="E125" s="78"/>
      <c r="F125" s="78"/>
    </row>
  </sheetData>
  <sheetProtection selectLockedCells="1" selectUnlockedCells="1"/>
  <mergeCells count="18">
    <mergeCell ref="C1:F1"/>
    <mergeCell ref="C2:F2"/>
    <mergeCell ref="B3:F3"/>
    <mergeCell ref="C4:F4"/>
    <mergeCell ref="B5:F5"/>
    <mergeCell ref="A7:F8"/>
    <mergeCell ref="D9:F9"/>
    <mergeCell ref="A10:A17"/>
    <mergeCell ref="B10:B17"/>
    <mergeCell ref="C10:C17"/>
    <mergeCell ref="D10:D17"/>
    <mergeCell ref="E10:E17"/>
    <mergeCell ref="F10:F17"/>
    <mergeCell ref="K110:K111"/>
    <mergeCell ref="B123:E123"/>
    <mergeCell ref="A124:D124"/>
    <mergeCell ref="B125:C125"/>
    <mergeCell ref="D125:F125"/>
  </mergeCells>
  <printOptions/>
  <pageMargins left="1.18125" right="0.39375" top="0.39375" bottom="0.393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5"/>
  <sheetViews>
    <sheetView workbookViewId="0" topLeftCell="A1">
      <selection activeCell="D5" sqref="D5"/>
    </sheetView>
  </sheetViews>
  <sheetFormatPr defaultColWidth="9.00390625" defaultRowHeight="12.75"/>
  <cols>
    <col min="1" max="1" width="1.875" style="0" customWidth="1"/>
    <col min="2" max="2" width="25.00390625" style="0" customWidth="1"/>
    <col min="3" max="3" width="4.25390625" style="0" customWidth="1"/>
    <col min="4" max="5" width="3.25390625" style="0" customWidth="1"/>
    <col min="6" max="6" width="9.625" style="0" customWidth="1"/>
    <col min="7" max="7" width="3.25390625" style="0" customWidth="1"/>
    <col min="8" max="8" width="10.25390625" style="0" customWidth="1"/>
    <col min="9" max="9" width="10.375" style="0" customWidth="1"/>
    <col min="10" max="10" width="10.125" style="0" customWidth="1"/>
    <col min="11" max="11" width="5.25390625" style="0" customWidth="1"/>
  </cols>
  <sheetData>
    <row r="1" spans="4:11" ht="12.75">
      <c r="D1" s="2" t="s">
        <v>281</v>
      </c>
      <c r="E1" s="2"/>
      <c r="F1" s="2"/>
      <c r="G1" s="2"/>
      <c r="H1" s="2"/>
      <c r="I1" s="2"/>
      <c r="J1" s="2"/>
      <c r="K1" s="2"/>
    </row>
    <row r="2" spans="4:11" ht="17.25" customHeight="1">
      <c r="D2" s="33" t="s">
        <v>130</v>
      </c>
      <c r="E2" s="33"/>
      <c r="F2" s="33"/>
      <c r="G2" s="33"/>
      <c r="H2" s="33"/>
      <c r="I2" s="33"/>
      <c r="J2" s="33"/>
      <c r="K2" s="33"/>
    </row>
    <row r="3" spans="2:11" ht="15" customHeight="1">
      <c r="B3" s="2" t="s">
        <v>127</v>
      </c>
      <c r="C3" s="2"/>
      <c r="D3" s="2"/>
      <c r="E3" s="2"/>
      <c r="F3" s="2"/>
      <c r="G3" s="2"/>
      <c r="H3" s="2"/>
      <c r="I3" s="2"/>
      <c r="J3" s="2"/>
      <c r="K3" s="2"/>
    </row>
    <row r="4" spans="4:11" ht="15.75" customHeight="1">
      <c r="D4" s="2" t="s">
        <v>3</v>
      </c>
      <c r="E4" s="2"/>
      <c r="F4" s="2"/>
      <c r="G4" s="2"/>
      <c r="H4" s="2"/>
      <c r="I4" s="2"/>
      <c r="J4" s="2"/>
      <c r="K4" s="2"/>
    </row>
    <row r="5" spans="4:11" ht="16.5" customHeight="1">
      <c r="D5" s="2" t="s">
        <v>131</v>
      </c>
      <c r="E5" s="2"/>
      <c r="F5" s="2"/>
      <c r="G5" s="2"/>
      <c r="H5" s="2"/>
      <c r="I5" s="2"/>
      <c r="J5" s="2"/>
      <c r="K5" s="2"/>
    </row>
    <row r="6" spans="9:11" ht="2.25" customHeight="1">
      <c r="I6" s="79"/>
      <c r="J6" s="79"/>
      <c r="K6" s="79"/>
    </row>
    <row r="7" ht="3" customHeight="1"/>
    <row r="8" spans="1:11" ht="18.75" customHeight="1">
      <c r="A8" s="80" t="s">
        <v>282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ht="33" customHeight="1">
      <c r="A9" s="80" t="s">
        <v>283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16.5" customHeight="1">
      <c r="A10" s="80" t="s">
        <v>284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6.75" customHeight="1" hidden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15" customHeight="1">
      <c r="A12" s="28"/>
      <c r="B12" s="28"/>
      <c r="C12" s="28"/>
      <c r="D12" s="28"/>
      <c r="E12" s="28"/>
      <c r="F12" s="28"/>
      <c r="G12" s="28"/>
      <c r="H12" s="28"/>
      <c r="I12" s="82"/>
      <c r="J12" s="28"/>
      <c r="K12" s="83" t="s">
        <v>285</v>
      </c>
    </row>
    <row r="13" spans="1:11" ht="130.5" customHeight="1">
      <c r="A13" s="84" t="s">
        <v>286</v>
      </c>
      <c r="B13" s="85" t="s">
        <v>287</v>
      </c>
      <c r="C13" s="85" t="s">
        <v>288</v>
      </c>
      <c r="D13" s="85" t="s">
        <v>289</v>
      </c>
      <c r="E13" s="85" t="s">
        <v>290</v>
      </c>
      <c r="F13" s="85" t="s">
        <v>291</v>
      </c>
      <c r="G13" s="85" t="s">
        <v>292</v>
      </c>
      <c r="H13" s="36" t="s">
        <v>293</v>
      </c>
      <c r="I13" s="86" t="s">
        <v>294</v>
      </c>
      <c r="J13" s="85" t="s">
        <v>295</v>
      </c>
      <c r="K13" s="85" t="s">
        <v>296</v>
      </c>
    </row>
    <row r="14" spans="1:11" ht="12.75">
      <c r="A14" s="87"/>
      <c r="B14" s="88" t="s">
        <v>138</v>
      </c>
      <c r="C14" s="45"/>
      <c r="D14" s="45"/>
      <c r="E14" s="45"/>
      <c r="F14" s="45"/>
      <c r="G14" s="45"/>
      <c r="H14" s="89">
        <f>SUM(H15+H71+H98+H141+H186+H192+H216+H241+H253)</f>
        <v>155213.30000000002</v>
      </c>
      <c r="I14" s="89">
        <f>SUM(I15+I71+I98+I141+I186+I192+I216+I241+I253)</f>
        <v>222905.99999999994</v>
      </c>
      <c r="J14" s="89">
        <f>SUM(J15+J71+J98+J141+J186+J192+J216+J241+J253)</f>
        <v>201962.2</v>
      </c>
      <c r="K14" s="90">
        <f aca="true" t="shared" si="0" ref="K14:K26">J14/I14*100</f>
        <v>90.604200873911</v>
      </c>
    </row>
    <row r="15" spans="1:11" ht="27" customHeight="1">
      <c r="A15" s="43">
        <v>1</v>
      </c>
      <c r="B15" s="43" t="s">
        <v>297</v>
      </c>
      <c r="C15" s="45">
        <v>992</v>
      </c>
      <c r="D15" s="47" t="s">
        <v>298</v>
      </c>
      <c r="E15" s="47"/>
      <c r="F15" s="47"/>
      <c r="G15" s="47"/>
      <c r="H15" s="89">
        <f>SUM(H16+H21+H31+H35+H39)</f>
        <v>42882</v>
      </c>
      <c r="I15" s="89">
        <f>SUM(I16+I21+I31+I35+I39)</f>
        <v>47149.2</v>
      </c>
      <c r="J15" s="89">
        <f>SUM(J16+J21+J31+J35+J39)</f>
        <v>46390.7</v>
      </c>
      <c r="K15" s="90">
        <f t="shared" si="0"/>
        <v>98.39127705242082</v>
      </c>
    </row>
    <row r="16" spans="1:11" ht="52.5" customHeight="1">
      <c r="A16" s="14"/>
      <c r="B16" s="67" t="s">
        <v>299</v>
      </c>
      <c r="C16" s="91">
        <v>992</v>
      </c>
      <c r="D16" s="48" t="s">
        <v>298</v>
      </c>
      <c r="E16" s="48" t="s">
        <v>300</v>
      </c>
      <c r="F16" s="48"/>
      <c r="G16" s="48"/>
      <c r="H16" s="92">
        <f aca="true" t="shared" si="1" ref="H16:J17">H17</f>
        <v>1120.2</v>
      </c>
      <c r="I16" s="92">
        <f t="shared" si="1"/>
        <v>1135.6</v>
      </c>
      <c r="J16" s="92">
        <f t="shared" si="1"/>
        <v>1107.8</v>
      </c>
      <c r="K16" s="93">
        <f t="shared" si="0"/>
        <v>97.551954913702</v>
      </c>
    </row>
    <row r="17" spans="1:11" ht="63" customHeight="1">
      <c r="A17" s="14"/>
      <c r="B17" s="67" t="s">
        <v>301</v>
      </c>
      <c r="C17" s="91">
        <v>992</v>
      </c>
      <c r="D17" s="48" t="s">
        <v>298</v>
      </c>
      <c r="E17" s="48" t="s">
        <v>300</v>
      </c>
      <c r="F17" s="48" t="s">
        <v>302</v>
      </c>
      <c r="G17" s="48"/>
      <c r="H17" s="92">
        <f t="shared" si="1"/>
        <v>1120.2</v>
      </c>
      <c r="I17" s="92">
        <f t="shared" si="1"/>
        <v>1135.6</v>
      </c>
      <c r="J17" s="92">
        <f t="shared" si="1"/>
        <v>1107.8</v>
      </c>
      <c r="K17" s="93">
        <f t="shared" si="0"/>
        <v>97.551954913702</v>
      </c>
    </row>
    <row r="18" spans="1:11" ht="51" customHeight="1">
      <c r="A18" s="14"/>
      <c r="B18" s="67" t="s">
        <v>303</v>
      </c>
      <c r="C18" s="91">
        <v>992</v>
      </c>
      <c r="D18" s="48" t="s">
        <v>298</v>
      </c>
      <c r="E18" s="48" t="s">
        <v>300</v>
      </c>
      <c r="F18" s="48" t="s">
        <v>304</v>
      </c>
      <c r="G18" s="48"/>
      <c r="H18" s="92">
        <f aca="true" t="shared" si="2" ref="H18:J19">SUM(H19)</f>
        <v>1120.2</v>
      </c>
      <c r="I18" s="92">
        <f t="shared" si="2"/>
        <v>1135.6</v>
      </c>
      <c r="J18" s="92">
        <f t="shared" si="2"/>
        <v>1107.8</v>
      </c>
      <c r="K18" s="93">
        <f t="shared" si="0"/>
        <v>97.551954913702</v>
      </c>
    </row>
    <row r="19" spans="1:11" ht="40.5" customHeight="1">
      <c r="A19" s="14"/>
      <c r="B19" s="67" t="s">
        <v>305</v>
      </c>
      <c r="C19" s="91">
        <v>992</v>
      </c>
      <c r="D19" s="48" t="s">
        <v>298</v>
      </c>
      <c r="E19" s="48" t="s">
        <v>300</v>
      </c>
      <c r="F19" s="48" t="s">
        <v>306</v>
      </c>
      <c r="G19" s="48"/>
      <c r="H19" s="92">
        <f t="shared" si="2"/>
        <v>1120.2</v>
      </c>
      <c r="I19" s="92">
        <f t="shared" si="2"/>
        <v>1135.6</v>
      </c>
      <c r="J19" s="92">
        <f t="shared" si="2"/>
        <v>1107.8</v>
      </c>
      <c r="K19" s="93">
        <f t="shared" si="0"/>
        <v>97.551954913702</v>
      </c>
    </row>
    <row r="20" spans="1:11" ht="114" customHeight="1">
      <c r="A20" s="14"/>
      <c r="B20" s="67" t="s">
        <v>307</v>
      </c>
      <c r="C20" s="91">
        <v>992</v>
      </c>
      <c r="D20" s="48" t="s">
        <v>298</v>
      </c>
      <c r="E20" s="48" t="s">
        <v>300</v>
      </c>
      <c r="F20" s="48" t="s">
        <v>306</v>
      </c>
      <c r="G20" s="48" t="s">
        <v>308</v>
      </c>
      <c r="H20" s="92">
        <v>1120.2</v>
      </c>
      <c r="I20" s="92">
        <v>1135.6</v>
      </c>
      <c r="J20" s="92">
        <v>1107.8</v>
      </c>
      <c r="K20" s="93">
        <f t="shared" si="0"/>
        <v>97.551954913702</v>
      </c>
    </row>
    <row r="21" spans="1:11" ht="88.5" customHeight="1">
      <c r="A21" s="14"/>
      <c r="B21" s="67" t="s">
        <v>309</v>
      </c>
      <c r="C21" s="91">
        <v>992</v>
      </c>
      <c r="D21" s="48" t="s">
        <v>298</v>
      </c>
      <c r="E21" s="48" t="s">
        <v>310</v>
      </c>
      <c r="F21" s="48"/>
      <c r="G21" s="48"/>
      <c r="H21" s="92">
        <f>SUM(H22)</f>
        <v>17323.8</v>
      </c>
      <c r="I21" s="92">
        <f>SUM(I22)</f>
        <v>17321.4</v>
      </c>
      <c r="J21" s="92">
        <f>SUM(J22)</f>
        <v>17133.3</v>
      </c>
      <c r="K21" s="93">
        <f t="shared" si="0"/>
        <v>98.91406006442895</v>
      </c>
    </row>
    <row r="22" spans="1:11" ht="51" customHeight="1">
      <c r="A22" s="14"/>
      <c r="B22" s="67" t="s">
        <v>311</v>
      </c>
      <c r="C22" s="91">
        <v>992</v>
      </c>
      <c r="D22" s="48" t="s">
        <v>298</v>
      </c>
      <c r="E22" s="48" t="s">
        <v>310</v>
      </c>
      <c r="F22" s="48" t="s">
        <v>312</v>
      </c>
      <c r="G22" s="48"/>
      <c r="H22" s="92">
        <f>SUM(H23+H28)</f>
        <v>17323.8</v>
      </c>
      <c r="I22" s="92">
        <f>SUM(I23+I28)</f>
        <v>17321.4</v>
      </c>
      <c r="J22" s="92">
        <f>SUM(J23+J28)</f>
        <v>17133.3</v>
      </c>
      <c r="K22" s="93">
        <f>J22/I22*100</f>
        <v>98.91406006442895</v>
      </c>
    </row>
    <row r="23" spans="1:11" ht="62.25" customHeight="1">
      <c r="A23" s="14"/>
      <c r="B23" s="67" t="s">
        <v>313</v>
      </c>
      <c r="C23" s="91">
        <v>992</v>
      </c>
      <c r="D23" s="48" t="s">
        <v>298</v>
      </c>
      <c r="E23" s="48" t="s">
        <v>310</v>
      </c>
      <c r="F23" s="48" t="s">
        <v>314</v>
      </c>
      <c r="G23" s="48"/>
      <c r="H23" s="92">
        <f>SUM(H24)</f>
        <v>17310.8</v>
      </c>
      <c r="I23" s="92">
        <f>SUM(I24)</f>
        <v>17308.4</v>
      </c>
      <c r="J23" s="92">
        <f>SUM(J24)</f>
        <v>17120.3</v>
      </c>
      <c r="K23" s="93">
        <f t="shared" si="0"/>
        <v>98.91324443622749</v>
      </c>
    </row>
    <row r="24" spans="1:11" ht="40.5" customHeight="1">
      <c r="A24" s="14"/>
      <c r="B24" s="67" t="s">
        <v>305</v>
      </c>
      <c r="C24" s="91">
        <v>992</v>
      </c>
      <c r="D24" s="48" t="s">
        <v>298</v>
      </c>
      <c r="E24" s="48" t="s">
        <v>310</v>
      </c>
      <c r="F24" s="48" t="s">
        <v>315</v>
      </c>
      <c r="G24" s="48"/>
      <c r="H24" s="92">
        <f>SUM(H25+H26+H27)</f>
        <v>17310.8</v>
      </c>
      <c r="I24" s="92">
        <f>SUM(I25+I26+I27)</f>
        <v>17308.4</v>
      </c>
      <c r="J24" s="92">
        <f>SUM(J25+J26+J27)</f>
        <v>17120.3</v>
      </c>
      <c r="K24" s="93">
        <f>J24/I24*100</f>
        <v>98.91324443622749</v>
      </c>
    </row>
    <row r="25" spans="1:11" ht="123.75" customHeight="1">
      <c r="A25" s="14"/>
      <c r="B25" s="67" t="s">
        <v>316</v>
      </c>
      <c r="C25" s="91">
        <v>992</v>
      </c>
      <c r="D25" s="48" t="s">
        <v>298</v>
      </c>
      <c r="E25" s="48" t="s">
        <v>310</v>
      </c>
      <c r="F25" s="48" t="s">
        <v>315</v>
      </c>
      <c r="G25" s="48" t="s">
        <v>308</v>
      </c>
      <c r="H25" s="92">
        <v>14797</v>
      </c>
      <c r="I25" s="92">
        <v>15029.3</v>
      </c>
      <c r="J25" s="92">
        <v>14932.1</v>
      </c>
      <c r="K25" s="93">
        <f t="shared" si="0"/>
        <v>99.35326329236891</v>
      </c>
    </row>
    <row r="26" spans="1:11" ht="37.5" customHeight="1">
      <c r="A26" s="14"/>
      <c r="B26" s="67" t="s">
        <v>317</v>
      </c>
      <c r="C26" s="91">
        <v>992</v>
      </c>
      <c r="D26" s="48" t="s">
        <v>298</v>
      </c>
      <c r="E26" s="48" t="s">
        <v>310</v>
      </c>
      <c r="F26" s="48" t="s">
        <v>315</v>
      </c>
      <c r="G26" s="48" t="s">
        <v>318</v>
      </c>
      <c r="H26" s="92">
        <v>2113.8</v>
      </c>
      <c r="I26" s="92">
        <v>2160.4</v>
      </c>
      <c r="J26" s="92">
        <v>2069.5</v>
      </c>
      <c r="K26" s="93">
        <f t="shared" si="0"/>
        <v>95.79244584336234</v>
      </c>
    </row>
    <row r="27" spans="1:11" ht="23.25" customHeight="1">
      <c r="A27" s="14"/>
      <c r="B27" s="67" t="s">
        <v>319</v>
      </c>
      <c r="C27" s="91">
        <v>992</v>
      </c>
      <c r="D27" s="48" t="s">
        <v>298</v>
      </c>
      <c r="E27" s="48" t="s">
        <v>310</v>
      </c>
      <c r="F27" s="48" t="s">
        <v>315</v>
      </c>
      <c r="G27" s="48" t="s">
        <v>320</v>
      </c>
      <c r="H27" s="92">
        <v>400</v>
      </c>
      <c r="I27" s="92">
        <v>118.7</v>
      </c>
      <c r="J27" s="92">
        <v>118.7</v>
      </c>
      <c r="K27" s="93">
        <f>J27/I27*100</f>
        <v>100</v>
      </c>
    </row>
    <row r="28" spans="1:11" ht="15" customHeight="1">
      <c r="A28" s="67"/>
      <c r="B28" s="67" t="s">
        <v>321</v>
      </c>
      <c r="C28" s="91">
        <v>992</v>
      </c>
      <c r="D28" s="48" t="s">
        <v>298</v>
      </c>
      <c r="E28" s="48" t="s">
        <v>310</v>
      </c>
      <c r="F28" s="48" t="s">
        <v>322</v>
      </c>
      <c r="G28" s="48"/>
      <c r="H28" s="92">
        <f aca="true" t="shared" si="3" ref="H28:J29">SUM(H29)</f>
        <v>13</v>
      </c>
      <c r="I28" s="92">
        <f t="shared" si="3"/>
        <v>13</v>
      </c>
      <c r="J28" s="92">
        <f t="shared" si="3"/>
        <v>13</v>
      </c>
      <c r="K28" s="93">
        <f>J28/I28*100</f>
        <v>100</v>
      </c>
    </row>
    <row r="29" spans="1:11" ht="66.75" customHeight="1">
      <c r="A29" s="14"/>
      <c r="B29" s="67" t="s">
        <v>323</v>
      </c>
      <c r="C29" s="91">
        <v>992</v>
      </c>
      <c r="D29" s="48" t="s">
        <v>298</v>
      </c>
      <c r="E29" s="48" t="s">
        <v>310</v>
      </c>
      <c r="F29" s="48" t="s">
        <v>324</v>
      </c>
      <c r="G29" s="48"/>
      <c r="H29" s="92">
        <f t="shared" si="3"/>
        <v>13</v>
      </c>
      <c r="I29" s="92">
        <f t="shared" si="3"/>
        <v>13</v>
      </c>
      <c r="J29" s="92">
        <f t="shared" si="3"/>
        <v>13</v>
      </c>
      <c r="K29" s="93">
        <f aca="true" t="shared" si="4" ref="K29:K34">J29/I29*100</f>
        <v>100</v>
      </c>
    </row>
    <row r="30" spans="1:11" ht="42" customHeight="1">
      <c r="A30" s="14"/>
      <c r="B30" s="67" t="s">
        <v>317</v>
      </c>
      <c r="C30" s="91">
        <v>992</v>
      </c>
      <c r="D30" s="48" t="s">
        <v>298</v>
      </c>
      <c r="E30" s="48" t="s">
        <v>310</v>
      </c>
      <c r="F30" s="48" t="s">
        <v>324</v>
      </c>
      <c r="G30" s="48" t="s">
        <v>318</v>
      </c>
      <c r="H30" s="92">
        <v>13</v>
      </c>
      <c r="I30" s="92">
        <v>13</v>
      </c>
      <c r="J30" s="92">
        <v>13</v>
      </c>
      <c r="K30" s="93">
        <f t="shared" si="4"/>
        <v>100</v>
      </c>
    </row>
    <row r="31" spans="1:11" ht="77.25" customHeight="1">
      <c r="A31" s="14"/>
      <c r="B31" s="67" t="s">
        <v>325</v>
      </c>
      <c r="C31" s="91">
        <v>992</v>
      </c>
      <c r="D31" s="48" t="s">
        <v>298</v>
      </c>
      <c r="E31" s="48" t="s">
        <v>326</v>
      </c>
      <c r="F31" s="48"/>
      <c r="G31" s="48"/>
      <c r="H31" s="92">
        <f aca="true" t="shared" si="5" ref="H31:J32">SUM(H32)</f>
        <v>887.5</v>
      </c>
      <c r="I31" s="92">
        <f t="shared" si="5"/>
        <v>887.5</v>
      </c>
      <c r="J31" s="92">
        <f t="shared" si="5"/>
        <v>887.5</v>
      </c>
      <c r="K31" s="93">
        <f t="shared" si="4"/>
        <v>100</v>
      </c>
    </row>
    <row r="32" spans="1:11" ht="24.75" customHeight="1">
      <c r="A32" s="67"/>
      <c r="B32" s="67" t="s">
        <v>327</v>
      </c>
      <c r="C32" s="91">
        <v>992</v>
      </c>
      <c r="D32" s="48" t="s">
        <v>298</v>
      </c>
      <c r="E32" s="48" t="s">
        <v>326</v>
      </c>
      <c r="F32" s="48" t="s">
        <v>328</v>
      </c>
      <c r="G32" s="48"/>
      <c r="H32" s="92">
        <f t="shared" si="5"/>
        <v>887.5</v>
      </c>
      <c r="I32" s="92">
        <f t="shared" si="5"/>
        <v>887.5</v>
      </c>
      <c r="J32" s="92">
        <f t="shared" si="5"/>
        <v>887.5</v>
      </c>
      <c r="K32" s="93">
        <f t="shared" si="4"/>
        <v>100</v>
      </c>
    </row>
    <row r="33" spans="1:11" ht="38.25" customHeight="1">
      <c r="A33" s="14"/>
      <c r="B33" s="67" t="s">
        <v>305</v>
      </c>
      <c r="C33" s="91">
        <v>992</v>
      </c>
      <c r="D33" s="48" t="s">
        <v>298</v>
      </c>
      <c r="E33" s="48" t="s">
        <v>326</v>
      </c>
      <c r="F33" s="48" t="s">
        <v>329</v>
      </c>
      <c r="G33" s="48"/>
      <c r="H33" s="92">
        <f>SUM(H34)</f>
        <v>887.5</v>
      </c>
      <c r="I33" s="92">
        <f>SUM(I34)</f>
        <v>887.5</v>
      </c>
      <c r="J33" s="92">
        <f>SUM(J34)</f>
        <v>887.5</v>
      </c>
      <c r="K33" s="93">
        <f t="shared" si="4"/>
        <v>100</v>
      </c>
    </row>
    <row r="34" spans="1:11" ht="12.75" customHeight="1">
      <c r="A34" s="14"/>
      <c r="B34" s="67" t="s">
        <v>330</v>
      </c>
      <c r="C34" s="91">
        <v>992</v>
      </c>
      <c r="D34" s="48" t="s">
        <v>298</v>
      </c>
      <c r="E34" s="48" t="s">
        <v>326</v>
      </c>
      <c r="F34" s="91" t="s">
        <v>329</v>
      </c>
      <c r="G34" s="48" t="s">
        <v>331</v>
      </c>
      <c r="H34" s="92">
        <v>887.5</v>
      </c>
      <c r="I34" s="92">
        <v>887.5</v>
      </c>
      <c r="J34" s="92">
        <v>887.5</v>
      </c>
      <c r="K34" s="93">
        <f t="shared" si="4"/>
        <v>100</v>
      </c>
    </row>
    <row r="35" spans="1:11" ht="24.75" customHeight="1">
      <c r="A35" s="14"/>
      <c r="B35" s="14" t="s">
        <v>332</v>
      </c>
      <c r="C35" s="91">
        <v>992</v>
      </c>
      <c r="D35" s="48" t="s">
        <v>298</v>
      </c>
      <c r="E35" s="48" t="s">
        <v>333</v>
      </c>
      <c r="F35" s="91"/>
      <c r="G35" s="48"/>
      <c r="H35" s="92">
        <f>SUM(H36:H38)</f>
        <v>0</v>
      </c>
      <c r="I35" s="92">
        <f aca="true" t="shared" si="6" ref="I35:J37">SUM(I36)</f>
        <v>2151.9</v>
      </c>
      <c r="J35" s="92">
        <f t="shared" si="6"/>
        <v>2151.9</v>
      </c>
      <c r="K35" s="93">
        <f aca="true" t="shared" si="7" ref="K35:K41">J35/I35*100</f>
        <v>100</v>
      </c>
    </row>
    <row r="36" spans="1:11" ht="39" customHeight="1">
      <c r="A36" s="14"/>
      <c r="B36" s="67" t="s">
        <v>334</v>
      </c>
      <c r="C36" s="91">
        <v>992</v>
      </c>
      <c r="D36" s="48" t="s">
        <v>298</v>
      </c>
      <c r="E36" s="48" t="s">
        <v>333</v>
      </c>
      <c r="F36" s="91" t="s">
        <v>335</v>
      </c>
      <c r="G36" s="48"/>
      <c r="H36" s="92">
        <f>SUM(H37)</f>
        <v>0</v>
      </c>
      <c r="I36" s="92">
        <f t="shared" si="6"/>
        <v>2151.9</v>
      </c>
      <c r="J36" s="92">
        <f t="shared" si="6"/>
        <v>2151.9</v>
      </c>
      <c r="K36" s="93">
        <f t="shared" si="7"/>
        <v>100</v>
      </c>
    </row>
    <row r="37" spans="1:12" ht="40.5" customHeight="1">
      <c r="A37" s="14"/>
      <c r="B37" s="67" t="s">
        <v>305</v>
      </c>
      <c r="C37" s="91">
        <v>992</v>
      </c>
      <c r="D37" s="48" t="s">
        <v>298</v>
      </c>
      <c r="E37" s="48" t="s">
        <v>333</v>
      </c>
      <c r="F37" s="91" t="s">
        <v>336</v>
      </c>
      <c r="G37" s="48"/>
      <c r="H37" s="92">
        <f>SUM(H38)</f>
        <v>0</v>
      </c>
      <c r="I37" s="92">
        <f t="shared" si="6"/>
        <v>2151.9</v>
      </c>
      <c r="J37" s="92">
        <f t="shared" si="6"/>
        <v>2151.9</v>
      </c>
      <c r="K37" s="93">
        <f t="shared" si="7"/>
        <v>100</v>
      </c>
      <c r="L37" s="94"/>
    </row>
    <row r="38" spans="1:11" ht="41.25" customHeight="1">
      <c r="A38" s="14"/>
      <c r="B38" s="67" t="s">
        <v>317</v>
      </c>
      <c r="C38" s="91">
        <v>992</v>
      </c>
      <c r="D38" s="48" t="s">
        <v>298</v>
      </c>
      <c r="E38" s="48" t="s">
        <v>333</v>
      </c>
      <c r="F38" s="91" t="s">
        <v>336</v>
      </c>
      <c r="G38" s="48" t="s">
        <v>318</v>
      </c>
      <c r="H38" s="92">
        <v>0</v>
      </c>
      <c r="I38" s="92">
        <v>2151.9</v>
      </c>
      <c r="J38" s="92">
        <v>2151.9</v>
      </c>
      <c r="K38" s="93">
        <f t="shared" si="7"/>
        <v>100</v>
      </c>
    </row>
    <row r="39" spans="1:12" ht="27" customHeight="1">
      <c r="A39" s="14"/>
      <c r="B39" s="67" t="s">
        <v>337</v>
      </c>
      <c r="C39" s="91">
        <v>992</v>
      </c>
      <c r="D39" s="48" t="s">
        <v>298</v>
      </c>
      <c r="E39" s="48" t="s">
        <v>338</v>
      </c>
      <c r="F39" s="48"/>
      <c r="G39" s="48"/>
      <c r="H39" s="92">
        <f>SUM(H40+H52)</f>
        <v>23550.5</v>
      </c>
      <c r="I39" s="92">
        <f>SUM(I40+I52+I61)</f>
        <v>25652.8</v>
      </c>
      <c r="J39" s="92">
        <f>SUM(J40+J52+J61)</f>
        <v>25110.199999999997</v>
      </c>
      <c r="K39" s="93">
        <f t="shared" si="7"/>
        <v>97.88483128547371</v>
      </c>
      <c r="L39" s="94"/>
    </row>
    <row r="40" spans="1:11" ht="65.25" customHeight="1">
      <c r="A40" s="14"/>
      <c r="B40" s="67" t="s">
        <v>339</v>
      </c>
      <c r="C40" s="91">
        <v>992</v>
      </c>
      <c r="D40" s="48" t="s">
        <v>298</v>
      </c>
      <c r="E40" s="48" t="s">
        <v>338</v>
      </c>
      <c r="F40" s="48" t="s">
        <v>312</v>
      </c>
      <c r="G40" s="48"/>
      <c r="H40" s="92">
        <f>SUM(H41+H44+H49)</f>
        <v>19684.5</v>
      </c>
      <c r="I40" s="92">
        <f>SUM(I41+I44+I49)</f>
        <v>21538.3</v>
      </c>
      <c r="J40" s="92">
        <f>SUM(J41+J44+J49)</f>
        <v>21473.8</v>
      </c>
      <c r="K40" s="93">
        <f t="shared" si="7"/>
        <v>99.70053346828672</v>
      </c>
    </row>
    <row r="41" spans="1:11" ht="51.75" customHeight="1">
      <c r="A41" s="14"/>
      <c r="B41" s="67" t="s">
        <v>340</v>
      </c>
      <c r="C41" s="91">
        <v>992</v>
      </c>
      <c r="D41" s="48" t="s">
        <v>298</v>
      </c>
      <c r="E41" s="48" t="s">
        <v>338</v>
      </c>
      <c r="F41" s="48" t="s">
        <v>335</v>
      </c>
      <c r="G41" s="48"/>
      <c r="H41" s="92">
        <f aca="true" t="shared" si="8" ref="H41:J42">SUM(H42)</f>
        <v>1644</v>
      </c>
      <c r="I41" s="92">
        <f t="shared" si="8"/>
        <v>1644</v>
      </c>
      <c r="J41" s="92">
        <f t="shared" si="8"/>
        <v>1644</v>
      </c>
      <c r="K41" s="93">
        <f t="shared" si="7"/>
        <v>100</v>
      </c>
    </row>
    <row r="42" spans="1:11" ht="54" customHeight="1">
      <c r="A42" s="15"/>
      <c r="B42" s="67" t="s">
        <v>341</v>
      </c>
      <c r="C42" s="91">
        <v>992</v>
      </c>
      <c r="D42" s="48" t="s">
        <v>298</v>
      </c>
      <c r="E42" s="48" t="s">
        <v>338</v>
      </c>
      <c r="F42" s="48" t="s">
        <v>342</v>
      </c>
      <c r="G42" s="48"/>
      <c r="H42" s="92">
        <f t="shared" si="8"/>
        <v>1644</v>
      </c>
      <c r="I42" s="92">
        <f t="shared" si="8"/>
        <v>1644</v>
      </c>
      <c r="J42" s="92">
        <f t="shared" si="8"/>
        <v>1644</v>
      </c>
      <c r="K42" s="93">
        <f aca="true" t="shared" si="9" ref="K42:K62">J42/I42*100</f>
        <v>100</v>
      </c>
    </row>
    <row r="43" spans="1:11" ht="26.25" customHeight="1">
      <c r="A43" s="14"/>
      <c r="B43" s="67" t="s">
        <v>343</v>
      </c>
      <c r="C43" s="91">
        <v>992</v>
      </c>
      <c r="D43" s="48" t="s">
        <v>298</v>
      </c>
      <c r="E43" s="48" t="s">
        <v>338</v>
      </c>
      <c r="F43" s="48" t="s">
        <v>342</v>
      </c>
      <c r="G43" s="48" t="s">
        <v>344</v>
      </c>
      <c r="H43" s="92">
        <v>1644</v>
      </c>
      <c r="I43" s="92">
        <v>1644</v>
      </c>
      <c r="J43" s="92">
        <v>1644</v>
      </c>
      <c r="K43" s="93">
        <f t="shared" si="9"/>
        <v>100</v>
      </c>
    </row>
    <row r="44" spans="1:11" ht="63.75" customHeight="1">
      <c r="A44" s="14"/>
      <c r="B44" s="67" t="s">
        <v>345</v>
      </c>
      <c r="C44" s="91">
        <v>992</v>
      </c>
      <c r="D44" s="48" t="s">
        <v>298</v>
      </c>
      <c r="E44" s="48" t="s">
        <v>338</v>
      </c>
      <c r="F44" s="48" t="s">
        <v>346</v>
      </c>
      <c r="G44" s="48"/>
      <c r="H44" s="92">
        <f>SUM(H45)</f>
        <v>17040.5</v>
      </c>
      <c r="I44" s="92">
        <f>SUM(I45)</f>
        <v>17999.6</v>
      </c>
      <c r="J44" s="92">
        <f>SUM(J45)</f>
        <v>17943.1</v>
      </c>
      <c r="K44" s="93">
        <f t="shared" si="9"/>
        <v>99.68610413564745</v>
      </c>
    </row>
    <row r="45" spans="1:11" ht="42" customHeight="1">
      <c r="A45" s="14"/>
      <c r="B45" s="67" t="s">
        <v>347</v>
      </c>
      <c r="C45" s="91">
        <v>992</v>
      </c>
      <c r="D45" s="48" t="s">
        <v>298</v>
      </c>
      <c r="E45" s="48" t="s">
        <v>338</v>
      </c>
      <c r="F45" s="48" t="s">
        <v>348</v>
      </c>
      <c r="G45" s="48"/>
      <c r="H45" s="92">
        <f>SUM(H46+H47+H48)</f>
        <v>17040.5</v>
      </c>
      <c r="I45" s="92">
        <f>SUM(I46+I47+I48)</f>
        <v>17999.6</v>
      </c>
      <c r="J45" s="92">
        <f>SUM(J46+J47+J48)</f>
        <v>17943.1</v>
      </c>
      <c r="K45" s="93">
        <f t="shared" si="9"/>
        <v>99.68610413564745</v>
      </c>
    </row>
    <row r="46" spans="1:11" ht="119.25" customHeight="1">
      <c r="A46" s="14"/>
      <c r="B46" s="67" t="s">
        <v>316</v>
      </c>
      <c r="C46" s="91">
        <v>992</v>
      </c>
      <c r="D46" s="48" t="s">
        <v>298</v>
      </c>
      <c r="E46" s="48" t="s">
        <v>338</v>
      </c>
      <c r="F46" s="48" t="s">
        <v>348</v>
      </c>
      <c r="G46" s="48" t="s">
        <v>308</v>
      </c>
      <c r="H46" s="92">
        <v>15156.5</v>
      </c>
      <c r="I46" s="92">
        <v>15504.5</v>
      </c>
      <c r="J46" s="92">
        <v>15456.5</v>
      </c>
      <c r="K46" s="93">
        <f t="shared" si="9"/>
        <v>99.69041246089844</v>
      </c>
    </row>
    <row r="47" spans="1:11" ht="37.5" customHeight="1">
      <c r="A47" s="43"/>
      <c r="B47" s="67" t="s">
        <v>317</v>
      </c>
      <c r="C47" s="91">
        <v>992</v>
      </c>
      <c r="D47" s="48" t="s">
        <v>298</v>
      </c>
      <c r="E47" s="48" t="s">
        <v>338</v>
      </c>
      <c r="F47" s="48" t="s">
        <v>348</v>
      </c>
      <c r="G47" s="48" t="s">
        <v>318</v>
      </c>
      <c r="H47" s="92">
        <v>1854</v>
      </c>
      <c r="I47" s="92">
        <v>2489.1</v>
      </c>
      <c r="J47" s="92">
        <v>2480.6</v>
      </c>
      <c r="K47" s="93">
        <f t="shared" si="9"/>
        <v>99.65851110843276</v>
      </c>
    </row>
    <row r="48" spans="1:11" ht="25.5" customHeight="1">
      <c r="A48" s="67"/>
      <c r="B48" s="67" t="s">
        <v>319</v>
      </c>
      <c r="C48" s="91">
        <v>992</v>
      </c>
      <c r="D48" s="48" t="s">
        <v>298</v>
      </c>
      <c r="E48" s="48" t="s">
        <v>338</v>
      </c>
      <c r="F48" s="48" t="s">
        <v>348</v>
      </c>
      <c r="G48" s="48" t="s">
        <v>320</v>
      </c>
      <c r="H48" s="92">
        <v>30</v>
      </c>
      <c r="I48" s="92">
        <v>6</v>
      </c>
      <c r="J48" s="92">
        <v>6</v>
      </c>
      <c r="K48" s="93">
        <f t="shared" si="9"/>
        <v>100</v>
      </c>
    </row>
    <row r="49" spans="1:11" ht="78.75" customHeight="1">
      <c r="A49" s="67"/>
      <c r="B49" s="67" t="s">
        <v>349</v>
      </c>
      <c r="C49" s="91">
        <v>992</v>
      </c>
      <c r="D49" s="48" t="s">
        <v>298</v>
      </c>
      <c r="E49" s="48" t="s">
        <v>338</v>
      </c>
      <c r="F49" s="48" t="s">
        <v>350</v>
      </c>
      <c r="G49" s="48"/>
      <c r="H49" s="92">
        <f aca="true" t="shared" si="10" ref="H49:J50">SUM(H50)</f>
        <v>1000</v>
      </c>
      <c r="I49" s="92">
        <f t="shared" si="10"/>
        <v>1894.7</v>
      </c>
      <c r="J49" s="92">
        <f t="shared" si="10"/>
        <v>1886.7</v>
      </c>
      <c r="K49" s="93">
        <f>J49/I49*100</f>
        <v>99.5777695677416</v>
      </c>
    </row>
    <row r="50" spans="1:11" ht="126.75" customHeight="1">
      <c r="A50" s="14"/>
      <c r="B50" s="67" t="s">
        <v>351</v>
      </c>
      <c r="C50" s="91">
        <v>992</v>
      </c>
      <c r="D50" s="48" t="s">
        <v>298</v>
      </c>
      <c r="E50" s="48" t="s">
        <v>338</v>
      </c>
      <c r="F50" s="48" t="s">
        <v>352</v>
      </c>
      <c r="G50" s="48"/>
      <c r="H50" s="92">
        <f t="shared" si="10"/>
        <v>1000</v>
      </c>
      <c r="I50" s="92">
        <f t="shared" si="10"/>
        <v>1894.7</v>
      </c>
      <c r="J50" s="92">
        <f t="shared" si="10"/>
        <v>1886.7</v>
      </c>
      <c r="K50" s="93">
        <f t="shared" si="9"/>
        <v>99.5777695677416</v>
      </c>
    </row>
    <row r="51" spans="1:11" ht="41.25" customHeight="1">
      <c r="A51" s="14"/>
      <c r="B51" s="67" t="s">
        <v>317</v>
      </c>
      <c r="C51" s="91">
        <v>992</v>
      </c>
      <c r="D51" s="48" t="s">
        <v>298</v>
      </c>
      <c r="E51" s="48" t="s">
        <v>338</v>
      </c>
      <c r="F51" s="48" t="s">
        <v>352</v>
      </c>
      <c r="G51" s="48" t="s">
        <v>318</v>
      </c>
      <c r="H51" s="92">
        <v>1000</v>
      </c>
      <c r="I51" s="92">
        <v>1894.7</v>
      </c>
      <c r="J51" s="92">
        <v>1886.7</v>
      </c>
      <c r="K51" s="93">
        <f t="shared" si="9"/>
        <v>99.5777695677416</v>
      </c>
    </row>
    <row r="52" spans="1:11" ht="66" customHeight="1">
      <c r="A52" s="14"/>
      <c r="B52" s="67" t="s">
        <v>353</v>
      </c>
      <c r="C52" s="91">
        <v>992</v>
      </c>
      <c r="D52" s="48" t="s">
        <v>298</v>
      </c>
      <c r="E52" s="48" t="s">
        <v>338</v>
      </c>
      <c r="F52" s="48" t="s">
        <v>354</v>
      </c>
      <c r="G52" s="48"/>
      <c r="H52" s="92">
        <f>SUM(H53+H58)</f>
        <v>3866</v>
      </c>
      <c r="I52" s="92">
        <f>SUM(I53+I58)</f>
        <v>3664.5</v>
      </c>
      <c r="J52" s="92">
        <f>SUM(J53+J58)</f>
        <v>3186.3999999999996</v>
      </c>
      <c r="K52" s="93">
        <f t="shared" si="9"/>
        <v>86.95319961795606</v>
      </c>
    </row>
    <row r="53" spans="1:12" ht="63" customHeight="1">
      <c r="A53" s="14"/>
      <c r="B53" s="67" t="s">
        <v>355</v>
      </c>
      <c r="C53" s="91">
        <v>992</v>
      </c>
      <c r="D53" s="48" t="s">
        <v>298</v>
      </c>
      <c r="E53" s="48" t="s">
        <v>338</v>
      </c>
      <c r="F53" s="48" t="s">
        <v>356</v>
      </c>
      <c r="G53" s="48"/>
      <c r="H53" s="92">
        <f>SUM(H54)</f>
        <v>1766</v>
      </c>
      <c r="I53" s="92">
        <f>SUM(I54)</f>
        <v>3120.7999999999997</v>
      </c>
      <c r="J53" s="92">
        <f>SUM(J54)</f>
        <v>2928.7999999999997</v>
      </c>
      <c r="K53" s="93">
        <f t="shared" si="9"/>
        <v>93.84773135093566</v>
      </c>
      <c r="L53" s="94"/>
    </row>
    <row r="54" spans="1:12" ht="55.5" customHeight="1">
      <c r="A54" s="14"/>
      <c r="B54" s="67" t="s">
        <v>357</v>
      </c>
      <c r="C54" s="91">
        <v>992</v>
      </c>
      <c r="D54" s="48" t="s">
        <v>298</v>
      </c>
      <c r="E54" s="48" t="s">
        <v>338</v>
      </c>
      <c r="F54" s="48" t="s">
        <v>358</v>
      </c>
      <c r="G54" s="48"/>
      <c r="H54" s="92">
        <f>SUM(H55:H56)</f>
        <v>1766</v>
      </c>
      <c r="I54" s="92">
        <f>SUM(I55:I57)</f>
        <v>3120.7999999999997</v>
      </c>
      <c r="J54" s="92">
        <f>SUM(J55:J57)</f>
        <v>2928.7999999999997</v>
      </c>
      <c r="K54" s="93">
        <f t="shared" si="9"/>
        <v>93.84773135093566</v>
      </c>
      <c r="L54" s="94"/>
    </row>
    <row r="55" spans="1:11" ht="39" customHeight="1">
      <c r="A55" s="15"/>
      <c r="B55" s="67" t="s">
        <v>317</v>
      </c>
      <c r="C55" s="91">
        <v>992</v>
      </c>
      <c r="D55" s="48" t="s">
        <v>298</v>
      </c>
      <c r="E55" s="48" t="s">
        <v>338</v>
      </c>
      <c r="F55" s="48" t="s">
        <v>359</v>
      </c>
      <c r="G55" s="48" t="s">
        <v>318</v>
      </c>
      <c r="H55" s="92">
        <v>1417.3</v>
      </c>
      <c r="I55" s="92">
        <v>2912.2</v>
      </c>
      <c r="J55" s="92">
        <v>2720.2</v>
      </c>
      <c r="K55" s="93">
        <f t="shared" si="9"/>
        <v>93.40704621935306</v>
      </c>
    </row>
    <row r="56" spans="1:11" ht="51.75" customHeight="1">
      <c r="A56" s="14"/>
      <c r="B56" s="67" t="s">
        <v>360</v>
      </c>
      <c r="C56" s="91">
        <v>992</v>
      </c>
      <c r="D56" s="48" t="s">
        <v>298</v>
      </c>
      <c r="E56" s="48" t="s">
        <v>338</v>
      </c>
      <c r="F56" s="48" t="s">
        <v>359</v>
      </c>
      <c r="G56" s="48" t="s">
        <v>361</v>
      </c>
      <c r="H56" s="92">
        <v>348.7</v>
      </c>
      <c r="I56" s="92">
        <v>0</v>
      </c>
      <c r="J56" s="92">
        <v>0</v>
      </c>
      <c r="K56" s="93">
        <v>0</v>
      </c>
    </row>
    <row r="57" spans="1:11" ht="27.75" customHeight="1">
      <c r="A57" s="14"/>
      <c r="B57" s="67" t="s">
        <v>319</v>
      </c>
      <c r="C57" s="91">
        <v>992</v>
      </c>
      <c r="D57" s="48" t="s">
        <v>298</v>
      </c>
      <c r="E57" s="48" t="s">
        <v>338</v>
      </c>
      <c r="F57" s="48" t="s">
        <v>358</v>
      </c>
      <c r="G57" s="48" t="s">
        <v>320</v>
      </c>
      <c r="H57" s="92">
        <v>0</v>
      </c>
      <c r="I57" s="92">
        <v>208.6</v>
      </c>
      <c r="J57" s="92">
        <v>208.6</v>
      </c>
      <c r="K57" s="93">
        <f>J57/I57*100</f>
        <v>100</v>
      </c>
    </row>
    <row r="58" spans="1:11" ht="38.25" customHeight="1">
      <c r="A58" s="67"/>
      <c r="B58" s="67" t="s">
        <v>362</v>
      </c>
      <c r="C58" s="91">
        <v>992</v>
      </c>
      <c r="D58" s="48" t="s">
        <v>298</v>
      </c>
      <c r="E58" s="48" t="s">
        <v>338</v>
      </c>
      <c r="F58" s="48" t="s">
        <v>363</v>
      </c>
      <c r="G58" s="48"/>
      <c r="H58" s="92">
        <f aca="true" t="shared" si="11" ref="H58:J59">SUM(H59)</f>
        <v>2100</v>
      </c>
      <c r="I58" s="92">
        <f t="shared" si="11"/>
        <v>543.7</v>
      </c>
      <c r="J58" s="92">
        <f t="shared" si="11"/>
        <v>257.6</v>
      </c>
      <c r="K58" s="93">
        <f t="shared" si="9"/>
        <v>47.3790693397094</v>
      </c>
    </row>
    <row r="59" spans="1:11" ht="63.75" customHeight="1">
      <c r="A59" s="67"/>
      <c r="B59" s="67" t="s">
        <v>364</v>
      </c>
      <c r="C59" s="91">
        <v>992</v>
      </c>
      <c r="D59" s="48" t="s">
        <v>298</v>
      </c>
      <c r="E59" s="48" t="s">
        <v>338</v>
      </c>
      <c r="F59" s="48" t="s">
        <v>365</v>
      </c>
      <c r="G59" s="48"/>
      <c r="H59" s="92">
        <f>SUM(H60)</f>
        <v>2100</v>
      </c>
      <c r="I59" s="92">
        <f t="shared" si="11"/>
        <v>543.7</v>
      </c>
      <c r="J59" s="92">
        <f t="shared" si="11"/>
        <v>257.6</v>
      </c>
      <c r="K59" s="93">
        <f>J59/I59*100</f>
        <v>47.3790693397094</v>
      </c>
    </row>
    <row r="60" spans="1:12" ht="39" customHeight="1">
      <c r="A60" s="15"/>
      <c r="B60" s="67" t="s">
        <v>317</v>
      </c>
      <c r="C60" s="91">
        <v>992</v>
      </c>
      <c r="D60" s="48" t="s">
        <v>298</v>
      </c>
      <c r="E60" s="48" t="s">
        <v>338</v>
      </c>
      <c r="F60" s="48" t="s">
        <v>365</v>
      </c>
      <c r="G60" s="48" t="s">
        <v>318</v>
      </c>
      <c r="H60" s="92">
        <v>2100</v>
      </c>
      <c r="I60" s="92">
        <v>543.7</v>
      </c>
      <c r="J60" s="92">
        <v>257.6</v>
      </c>
      <c r="K60" s="93">
        <f t="shared" si="9"/>
        <v>47.3790693397094</v>
      </c>
      <c r="L60" s="94"/>
    </row>
    <row r="61" spans="1:12" ht="37.5" customHeight="1">
      <c r="A61" s="15"/>
      <c r="B61" s="67" t="s">
        <v>366</v>
      </c>
      <c r="C61" s="91">
        <v>992</v>
      </c>
      <c r="D61" s="48" t="s">
        <v>298</v>
      </c>
      <c r="E61" s="48" t="s">
        <v>338</v>
      </c>
      <c r="F61" s="48" t="s">
        <v>367</v>
      </c>
      <c r="G61" s="48"/>
      <c r="H61" s="92">
        <f>SUM(H62)</f>
        <v>0</v>
      </c>
      <c r="I61" s="92">
        <f>SUM(I62+I65+I67+I69)</f>
        <v>450</v>
      </c>
      <c r="J61" s="92">
        <f>SUM(J62+J65+J67+J69)</f>
        <v>450</v>
      </c>
      <c r="K61" s="93">
        <f t="shared" si="9"/>
        <v>100</v>
      </c>
      <c r="L61" s="94"/>
    </row>
    <row r="62" spans="1:12" ht="63" customHeight="1">
      <c r="A62" s="15"/>
      <c r="B62" s="67" t="s">
        <v>368</v>
      </c>
      <c r="C62" s="91">
        <v>992</v>
      </c>
      <c r="D62" s="48" t="s">
        <v>298</v>
      </c>
      <c r="E62" s="48" t="s">
        <v>338</v>
      </c>
      <c r="F62" s="48" t="s">
        <v>369</v>
      </c>
      <c r="G62" s="48"/>
      <c r="H62" s="92">
        <f>SUM(H63)</f>
        <v>0</v>
      </c>
      <c r="I62" s="92">
        <f>SUM(I63)</f>
        <v>100</v>
      </c>
      <c r="J62" s="92">
        <f>SUM(J63)</f>
        <v>100</v>
      </c>
      <c r="K62" s="93">
        <f t="shared" si="9"/>
        <v>100</v>
      </c>
      <c r="L62" s="94"/>
    </row>
    <row r="63" spans="1:12" ht="102.75" customHeight="1">
      <c r="A63" s="15"/>
      <c r="B63" s="67" t="s">
        <v>370</v>
      </c>
      <c r="C63" s="91">
        <v>992</v>
      </c>
      <c r="D63" s="48" t="s">
        <v>298</v>
      </c>
      <c r="E63" s="48" t="s">
        <v>338</v>
      </c>
      <c r="F63" s="48" t="s">
        <v>371</v>
      </c>
      <c r="G63" s="48"/>
      <c r="H63" s="92">
        <v>0</v>
      </c>
      <c r="I63" s="92">
        <f>SUM(I64)</f>
        <v>100</v>
      </c>
      <c r="J63" s="92">
        <f>SUM(J64)</f>
        <v>100</v>
      </c>
      <c r="K63" s="93"/>
      <c r="L63" s="94"/>
    </row>
    <row r="64" spans="1:12" ht="53.25" customHeight="1">
      <c r="A64" s="15"/>
      <c r="B64" s="14" t="s">
        <v>372</v>
      </c>
      <c r="C64" s="91">
        <v>992</v>
      </c>
      <c r="D64" s="48" t="s">
        <v>298</v>
      </c>
      <c r="E64" s="48" t="s">
        <v>338</v>
      </c>
      <c r="F64" s="48" t="s">
        <v>371</v>
      </c>
      <c r="G64" s="48" t="s">
        <v>373</v>
      </c>
      <c r="H64" s="92">
        <v>0</v>
      </c>
      <c r="I64" s="92">
        <v>100</v>
      </c>
      <c r="J64" s="92">
        <v>100</v>
      </c>
      <c r="K64" s="93">
        <f aca="true" t="shared" si="12" ref="K64:K85">J64/I64*100</f>
        <v>100</v>
      </c>
      <c r="L64" s="94"/>
    </row>
    <row r="65" spans="1:12" ht="53.25" customHeight="1">
      <c r="A65" s="15"/>
      <c r="B65" s="67" t="s">
        <v>374</v>
      </c>
      <c r="C65" s="91">
        <v>992</v>
      </c>
      <c r="D65" s="48" t="s">
        <v>298</v>
      </c>
      <c r="E65" s="48" t="s">
        <v>338</v>
      </c>
      <c r="F65" s="48" t="s">
        <v>375</v>
      </c>
      <c r="G65" s="48"/>
      <c r="H65" s="92">
        <v>0</v>
      </c>
      <c r="I65" s="92">
        <f>SUM(I66)</f>
        <v>200</v>
      </c>
      <c r="J65" s="92">
        <f>SUM(J66)</f>
        <v>200</v>
      </c>
      <c r="K65" s="93">
        <f t="shared" si="12"/>
        <v>100</v>
      </c>
      <c r="L65" s="94"/>
    </row>
    <row r="66" spans="1:12" ht="54.75" customHeight="1">
      <c r="A66" s="15"/>
      <c r="B66" s="14" t="s">
        <v>372</v>
      </c>
      <c r="C66" s="91">
        <v>992</v>
      </c>
      <c r="D66" s="48" t="s">
        <v>298</v>
      </c>
      <c r="E66" s="48" t="s">
        <v>338</v>
      </c>
      <c r="F66" s="48" t="s">
        <v>375</v>
      </c>
      <c r="G66" s="48" t="s">
        <v>373</v>
      </c>
      <c r="H66" s="92">
        <v>0</v>
      </c>
      <c r="I66" s="92">
        <v>200</v>
      </c>
      <c r="J66" s="92">
        <v>200</v>
      </c>
      <c r="K66" s="93">
        <f t="shared" si="12"/>
        <v>100</v>
      </c>
      <c r="L66" s="94"/>
    </row>
    <row r="67" spans="1:12" ht="49.5" customHeight="1">
      <c r="A67" s="15"/>
      <c r="B67" s="14" t="s">
        <v>376</v>
      </c>
      <c r="C67" s="91">
        <v>992</v>
      </c>
      <c r="D67" s="48" t="s">
        <v>298</v>
      </c>
      <c r="E67" s="48" t="s">
        <v>338</v>
      </c>
      <c r="F67" s="48" t="s">
        <v>377</v>
      </c>
      <c r="G67" s="48"/>
      <c r="H67" s="92">
        <v>0</v>
      </c>
      <c r="I67" s="92">
        <f>SUM(I68)</f>
        <v>50</v>
      </c>
      <c r="J67" s="92">
        <f>SUM(J68)</f>
        <v>50</v>
      </c>
      <c r="K67" s="93">
        <f t="shared" si="12"/>
        <v>100</v>
      </c>
      <c r="L67" s="94"/>
    </row>
    <row r="68" spans="1:12" ht="52.5" customHeight="1">
      <c r="A68" s="15"/>
      <c r="B68" s="14" t="s">
        <v>372</v>
      </c>
      <c r="C68" s="91">
        <v>992</v>
      </c>
      <c r="D68" s="48" t="s">
        <v>298</v>
      </c>
      <c r="E68" s="48" t="s">
        <v>338</v>
      </c>
      <c r="F68" s="48" t="s">
        <v>377</v>
      </c>
      <c r="G68" s="48" t="s">
        <v>373</v>
      </c>
      <c r="H68" s="92">
        <v>0</v>
      </c>
      <c r="I68" s="92">
        <v>50</v>
      </c>
      <c r="J68" s="92">
        <v>50</v>
      </c>
      <c r="K68" s="93">
        <f>J68/I68*100</f>
        <v>100</v>
      </c>
      <c r="L68" s="94"/>
    </row>
    <row r="69" spans="1:12" ht="66" customHeight="1">
      <c r="A69" s="15"/>
      <c r="B69" s="14" t="s">
        <v>378</v>
      </c>
      <c r="C69" s="91">
        <v>992</v>
      </c>
      <c r="D69" s="48" t="s">
        <v>298</v>
      </c>
      <c r="E69" s="48" t="s">
        <v>338</v>
      </c>
      <c r="F69" s="48" t="s">
        <v>379</v>
      </c>
      <c r="G69" s="48"/>
      <c r="H69" s="92">
        <v>0</v>
      </c>
      <c r="I69" s="92">
        <f>SUM(I70)</f>
        <v>100</v>
      </c>
      <c r="J69" s="92">
        <f>SUM(J70)</f>
        <v>100</v>
      </c>
      <c r="K69" s="93">
        <f t="shared" si="12"/>
        <v>100</v>
      </c>
      <c r="L69" s="94"/>
    </row>
    <row r="70" spans="1:12" ht="51" customHeight="1">
      <c r="A70" s="15"/>
      <c r="B70" s="14" t="s">
        <v>372</v>
      </c>
      <c r="C70" s="91">
        <v>992</v>
      </c>
      <c r="D70" s="48" t="s">
        <v>298</v>
      </c>
      <c r="E70" s="48" t="s">
        <v>338</v>
      </c>
      <c r="F70" s="48" t="s">
        <v>379</v>
      </c>
      <c r="G70" s="48" t="s">
        <v>373</v>
      </c>
      <c r="H70" s="92">
        <v>0</v>
      </c>
      <c r="I70" s="92">
        <v>100</v>
      </c>
      <c r="J70" s="92">
        <v>100</v>
      </c>
      <c r="K70" s="93">
        <f>J70/I70*100</f>
        <v>100</v>
      </c>
      <c r="L70" s="94"/>
    </row>
    <row r="71" spans="1:12" ht="39.75" customHeight="1">
      <c r="A71" s="15">
        <v>2</v>
      </c>
      <c r="B71" s="43" t="s">
        <v>380</v>
      </c>
      <c r="C71" s="45">
        <v>992</v>
      </c>
      <c r="D71" s="47" t="s">
        <v>381</v>
      </c>
      <c r="E71" s="47"/>
      <c r="F71" s="47"/>
      <c r="G71" s="47"/>
      <c r="H71" s="89">
        <f>SUM(H72+H82+H87)</f>
        <v>3047.6</v>
      </c>
      <c r="I71" s="89">
        <f>SUM(I72+I82+I87)</f>
        <v>3289.6000000000004</v>
      </c>
      <c r="J71" s="89">
        <f>SUM(J72+J82+J87)</f>
        <v>3276.5000000000005</v>
      </c>
      <c r="K71" s="90">
        <f t="shared" si="12"/>
        <v>99.6017752918288</v>
      </c>
      <c r="L71" s="94"/>
    </row>
    <row r="72" spans="1:12" ht="74.25" customHeight="1">
      <c r="A72" s="15"/>
      <c r="B72" s="67" t="s">
        <v>382</v>
      </c>
      <c r="C72" s="91">
        <v>992</v>
      </c>
      <c r="D72" s="48" t="s">
        <v>381</v>
      </c>
      <c r="E72" s="48" t="s">
        <v>383</v>
      </c>
      <c r="F72" s="48"/>
      <c r="G72" s="48"/>
      <c r="H72" s="92">
        <f>SUM(H73)</f>
        <v>2407.6</v>
      </c>
      <c r="I72" s="92">
        <f>SUM(I73)</f>
        <v>2746.8</v>
      </c>
      <c r="J72" s="92">
        <f>SUM(J73)</f>
        <v>2746.8</v>
      </c>
      <c r="K72" s="93">
        <f>J72/I72*100</f>
        <v>100</v>
      </c>
      <c r="L72" s="94"/>
    </row>
    <row r="73" spans="1:12" ht="61.5" customHeight="1">
      <c r="A73" s="15"/>
      <c r="B73" s="67" t="s">
        <v>382</v>
      </c>
      <c r="C73" s="91">
        <v>992</v>
      </c>
      <c r="D73" s="48" t="s">
        <v>381</v>
      </c>
      <c r="E73" s="48" t="s">
        <v>383</v>
      </c>
      <c r="F73" s="48" t="s">
        <v>384</v>
      </c>
      <c r="G73" s="48"/>
      <c r="H73" s="92">
        <f>SUM(H74+H79)</f>
        <v>2407.6</v>
      </c>
      <c r="I73" s="92">
        <f>SUM(I74+I79)</f>
        <v>2746.8</v>
      </c>
      <c r="J73" s="92">
        <f>SUM(J74+J79)</f>
        <v>2746.8</v>
      </c>
      <c r="K73" s="93">
        <v>0</v>
      </c>
      <c r="L73" s="94"/>
    </row>
    <row r="74" spans="1:12" ht="84" customHeight="1">
      <c r="A74" s="15"/>
      <c r="B74" s="67" t="s">
        <v>385</v>
      </c>
      <c r="C74" s="91">
        <v>992</v>
      </c>
      <c r="D74" s="48" t="s">
        <v>381</v>
      </c>
      <c r="E74" s="48" t="s">
        <v>383</v>
      </c>
      <c r="F74" s="48" t="s">
        <v>386</v>
      </c>
      <c r="G74" s="48"/>
      <c r="H74" s="92">
        <f>SUM(H75+H77)</f>
        <v>200</v>
      </c>
      <c r="I74" s="92">
        <f>SUM(I75+I77)</f>
        <v>539.2</v>
      </c>
      <c r="J74" s="92">
        <f>SUM(J75+J77)</f>
        <v>539.2</v>
      </c>
      <c r="K74" s="93">
        <v>0</v>
      </c>
      <c r="L74" s="94"/>
    </row>
    <row r="75" spans="1:11" ht="50.25" customHeight="1">
      <c r="A75" s="14"/>
      <c r="B75" s="67" t="s">
        <v>387</v>
      </c>
      <c r="C75" s="91">
        <v>992</v>
      </c>
      <c r="D75" s="48" t="s">
        <v>381</v>
      </c>
      <c r="E75" s="48" t="s">
        <v>383</v>
      </c>
      <c r="F75" s="48" t="s">
        <v>388</v>
      </c>
      <c r="G75" s="48"/>
      <c r="H75" s="92">
        <f>SUM(H76)</f>
        <v>110</v>
      </c>
      <c r="I75" s="92">
        <f>SUM(I76)</f>
        <v>238.8</v>
      </c>
      <c r="J75" s="92">
        <f>SUM(J76)</f>
        <v>238.8</v>
      </c>
      <c r="K75" s="93">
        <f t="shared" si="12"/>
        <v>100</v>
      </c>
    </row>
    <row r="76" spans="1:11" ht="40.5" customHeight="1">
      <c r="A76" s="14"/>
      <c r="B76" s="67" t="s">
        <v>317</v>
      </c>
      <c r="C76" s="91">
        <v>992</v>
      </c>
      <c r="D76" s="48" t="s">
        <v>381</v>
      </c>
      <c r="E76" s="48" t="s">
        <v>383</v>
      </c>
      <c r="F76" s="48" t="s">
        <v>388</v>
      </c>
      <c r="G76" s="48" t="s">
        <v>318</v>
      </c>
      <c r="H76" s="92">
        <v>110</v>
      </c>
      <c r="I76" s="92">
        <v>238.8</v>
      </c>
      <c r="J76" s="92">
        <v>238.8</v>
      </c>
      <c r="K76" s="93">
        <f t="shared" si="12"/>
        <v>100</v>
      </c>
    </row>
    <row r="77" spans="1:12" ht="61.5" customHeight="1">
      <c r="A77" s="15"/>
      <c r="B77" s="67" t="s">
        <v>389</v>
      </c>
      <c r="C77" s="91">
        <v>992</v>
      </c>
      <c r="D77" s="48" t="s">
        <v>381</v>
      </c>
      <c r="E77" s="48" t="s">
        <v>383</v>
      </c>
      <c r="F77" s="48" t="s">
        <v>390</v>
      </c>
      <c r="G77" s="48"/>
      <c r="H77" s="92">
        <f>SUM(H78)</f>
        <v>90</v>
      </c>
      <c r="I77" s="92">
        <f>SUM(I78)</f>
        <v>300.4</v>
      </c>
      <c r="J77" s="92">
        <f>SUM(J78)</f>
        <v>300.4</v>
      </c>
      <c r="K77" s="93">
        <f>J77/I77*100</f>
        <v>100</v>
      </c>
      <c r="L77" s="95"/>
    </row>
    <row r="78" spans="1:11" ht="42" customHeight="1">
      <c r="A78" s="14"/>
      <c r="B78" s="67" t="s">
        <v>317</v>
      </c>
      <c r="C78" s="91">
        <v>992</v>
      </c>
      <c r="D78" s="48" t="s">
        <v>381</v>
      </c>
      <c r="E78" s="48" t="s">
        <v>383</v>
      </c>
      <c r="F78" s="48" t="s">
        <v>390</v>
      </c>
      <c r="G78" s="48" t="s">
        <v>318</v>
      </c>
      <c r="H78" s="92">
        <v>90</v>
      </c>
      <c r="I78" s="92">
        <v>300.4</v>
      </c>
      <c r="J78" s="92">
        <v>300.4</v>
      </c>
      <c r="K78" s="93">
        <f t="shared" si="12"/>
        <v>100</v>
      </c>
    </row>
    <row r="79" spans="1:11" ht="24.75" customHeight="1">
      <c r="A79" s="14"/>
      <c r="B79" s="67" t="s">
        <v>391</v>
      </c>
      <c r="C79" s="91">
        <v>992</v>
      </c>
      <c r="D79" s="48" t="s">
        <v>381</v>
      </c>
      <c r="E79" s="48" t="s">
        <v>383</v>
      </c>
      <c r="F79" s="48" t="s">
        <v>392</v>
      </c>
      <c r="G79" s="48"/>
      <c r="H79" s="92">
        <f aca="true" t="shared" si="13" ref="H79:J80">SUM(H80)</f>
        <v>2207.6</v>
      </c>
      <c r="I79" s="92">
        <f t="shared" si="13"/>
        <v>2207.6</v>
      </c>
      <c r="J79" s="92">
        <f t="shared" si="13"/>
        <v>2207.6</v>
      </c>
      <c r="K79" s="93">
        <f t="shared" si="12"/>
        <v>100</v>
      </c>
    </row>
    <row r="80" spans="1:11" ht="24" customHeight="1">
      <c r="A80" s="14"/>
      <c r="B80" s="67" t="s">
        <v>347</v>
      </c>
      <c r="C80" s="91">
        <v>992</v>
      </c>
      <c r="D80" s="48" t="s">
        <v>381</v>
      </c>
      <c r="E80" s="48" t="s">
        <v>383</v>
      </c>
      <c r="F80" s="48" t="s">
        <v>393</v>
      </c>
      <c r="G80" s="48"/>
      <c r="H80" s="92">
        <f t="shared" si="13"/>
        <v>2207.6</v>
      </c>
      <c r="I80" s="92">
        <f t="shared" si="13"/>
        <v>2207.6</v>
      </c>
      <c r="J80" s="92">
        <f t="shared" si="13"/>
        <v>2207.6</v>
      </c>
      <c r="K80" s="93">
        <f>J80/I80*100</f>
        <v>100</v>
      </c>
    </row>
    <row r="81" spans="1:11" ht="16.5" customHeight="1">
      <c r="A81" s="14"/>
      <c r="B81" s="67" t="s">
        <v>330</v>
      </c>
      <c r="C81" s="91">
        <v>992</v>
      </c>
      <c r="D81" s="48" t="s">
        <v>381</v>
      </c>
      <c r="E81" s="48" t="s">
        <v>383</v>
      </c>
      <c r="F81" s="91" t="s">
        <v>393</v>
      </c>
      <c r="G81" s="48" t="s">
        <v>331</v>
      </c>
      <c r="H81" s="92">
        <v>2207.6</v>
      </c>
      <c r="I81" s="92">
        <v>2207.6</v>
      </c>
      <c r="J81" s="92">
        <v>2207.6</v>
      </c>
      <c r="K81" s="93">
        <f t="shared" si="12"/>
        <v>100</v>
      </c>
    </row>
    <row r="82" spans="1:11" ht="26.25" customHeight="1">
      <c r="A82" s="14"/>
      <c r="B82" s="67" t="s">
        <v>394</v>
      </c>
      <c r="C82" s="91">
        <v>992</v>
      </c>
      <c r="D82" s="48" t="s">
        <v>381</v>
      </c>
      <c r="E82" s="48" t="s">
        <v>395</v>
      </c>
      <c r="F82" s="48"/>
      <c r="G82" s="48"/>
      <c r="H82" s="92">
        <f>SUM(H83)</f>
        <v>100</v>
      </c>
      <c r="I82" s="92">
        <f aca="true" t="shared" si="14" ref="I82:J85">SUM(I83)</f>
        <v>69.8</v>
      </c>
      <c r="J82" s="92">
        <f t="shared" si="14"/>
        <v>69.8</v>
      </c>
      <c r="K82" s="93">
        <f>J82/I82*100</f>
        <v>100</v>
      </c>
    </row>
    <row r="83" spans="1:11" ht="63" customHeight="1">
      <c r="A83" s="14"/>
      <c r="B83" s="67" t="s">
        <v>396</v>
      </c>
      <c r="C83" s="91">
        <v>992</v>
      </c>
      <c r="D83" s="48" t="s">
        <v>381</v>
      </c>
      <c r="E83" s="48" t="s">
        <v>395</v>
      </c>
      <c r="F83" s="48" t="s">
        <v>397</v>
      </c>
      <c r="G83" s="48"/>
      <c r="H83" s="92">
        <f>SUM(H84)</f>
        <v>100</v>
      </c>
      <c r="I83" s="92">
        <f t="shared" si="14"/>
        <v>69.8</v>
      </c>
      <c r="J83" s="92">
        <f t="shared" si="14"/>
        <v>69.8</v>
      </c>
      <c r="K83" s="93">
        <f t="shared" si="12"/>
        <v>100</v>
      </c>
    </row>
    <row r="84" spans="1:11" ht="37.5" customHeight="1">
      <c r="A84" s="14"/>
      <c r="B84" s="67" t="s">
        <v>398</v>
      </c>
      <c r="C84" s="91">
        <v>992</v>
      </c>
      <c r="D84" s="48" t="s">
        <v>381</v>
      </c>
      <c r="E84" s="48" t="s">
        <v>395</v>
      </c>
      <c r="F84" s="48" t="s">
        <v>399</v>
      </c>
      <c r="G84" s="48"/>
      <c r="H84" s="92">
        <f>SUM(H85)</f>
        <v>100</v>
      </c>
      <c r="I84" s="92">
        <f t="shared" si="14"/>
        <v>69.8</v>
      </c>
      <c r="J84" s="92">
        <f t="shared" si="14"/>
        <v>69.8</v>
      </c>
      <c r="K84" s="93">
        <f>J84/I84*100</f>
        <v>100</v>
      </c>
    </row>
    <row r="85" spans="1:12" ht="25.5" customHeight="1">
      <c r="A85" s="43"/>
      <c r="B85" s="67" t="s">
        <v>400</v>
      </c>
      <c r="C85" s="91">
        <v>992</v>
      </c>
      <c r="D85" s="48" t="s">
        <v>381</v>
      </c>
      <c r="E85" s="48" t="s">
        <v>395</v>
      </c>
      <c r="F85" s="48" t="s">
        <v>401</v>
      </c>
      <c r="G85" s="48"/>
      <c r="H85" s="92">
        <f>SUM(H86)</f>
        <v>100</v>
      </c>
      <c r="I85" s="92">
        <f t="shared" si="14"/>
        <v>69.8</v>
      </c>
      <c r="J85" s="92">
        <f t="shared" si="14"/>
        <v>69.8</v>
      </c>
      <c r="K85" s="93">
        <f t="shared" si="12"/>
        <v>100</v>
      </c>
      <c r="L85" s="96"/>
    </row>
    <row r="86" spans="1:11" ht="40.5" customHeight="1">
      <c r="A86" s="43"/>
      <c r="B86" s="67" t="s">
        <v>317</v>
      </c>
      <c r="C86" s="91">
        <v>992</v>
      </c>
      <c r="D86" s="48" t="s">
        <v>381</v>
      </c>
      <c r="E86" s="48" t="s">
        <v>395</v>
      </c>
      <c r="F86" s="48" t="s">
        <v>401</v>
      </c>
      <c r="G86" s="48" t="s">
        <v>318</v>
      </c>
      <c r="H86" s="92">
        <v>100</v>
      </c>
      <c r="I86" s="92">
        <v>69.8</v>
      </c>
      <c r="J86" s="92">
        <v>69.8</v>
      </c>
      <c r="K86" s="93">
        <f>J86/I86*100</f>
        <v>100</v>
      </c>
    </row>
    <row r="87" spans="1:11" ht="52.5" customHeight="1">
      <c r="A87" s="43"/>
      <c r="B87" s="67" t="s">
        <v>402</v>
      </c>
      <c r="C87" s="91">
        <v>992</v>
      </c>
      <c r="D87" s="48" t="s">
        <v>381</v>
      </c>
      <c r="E87" s="48" t="s">
        <v>403</v>
      </c>
      <c r="F87" s="48"/>
      <c r="G87" s="48"/>
      <c r="H87" s="92">
        <f>SUM(H88)</f>
        <v>540</v>
      </c>
      <c r="I87" s="92">
        <f>SUM(I88)</f>
        <v>473</v>
      </c>
      <c r="J87" s="92">
        <f>SUM(J88)</f>
        <v>459.9</v>
      </c>
      <c r="K87" s="93">
        <f>J87/I87*100</f>
        <v>97.23044397463002</v>
      </c>
    </row>
    <row r="88" spans="1:11" ht="102.75" customHeight="1">
      <c r="A88" s="43"/>
      <c r="B88" s="67" t="s">
        <v>404</v>
      </c>
      <c r="C88" s="91">
        <v>992</v>
      </c>
      <c r="D88" s="48" t="s">
        <v>381</v>
      </c>
      <c r="E88" s="48" t="s">
        <v>403</v>
      </c>
      <c r="F88" s="48" t="s">
        <v>405</v>
      </c>
      <c r="G88" s="48"/>
      <c r="H88" s="92">
        <f>SUM(H89+H92+H95)</f>
        <v>540</v>
      </c>
      <c r="I88" s="92">
        <f>SUM(I89+I92+I95)</f>
        <v>473</v>
      </c>
      <c r="J88" s="92">
        <f>SUM(J89+J92+J95)</f>
        <v>459.9</v>
      </c>
      <c r="K88" s="93">
        <f>J88/I88*100</f>
        <v>97.23044397463002</v>
      </c>
    </row>
    <row r="89" spans="1:11" ht="52.5" customHeight="1">
      <c r="A89" s="43"/>
      <c r="B89" s="67" t="s">
        <v>406</v>
      </c>
      <c r="C89" s="91">
        <v>992</v>
      </c>
      <c r="D89" s="48" t="s">
        <v>381</v>
      </c>
      <c r="E89" s="48" t="s">
        <v>403</v>
      </c>
      <c r="F89" s="48" t="s">
        <v>407</v>
      </c>
      <c r="G89" s="48"/>
      <c r="H89" s="92">
        <f aca="true" t="shared" si="15" ref="H89:J90">SUM(H90)</f>
        <v>160</v>
      </c>
      <c r="I89" s="92">
        <f t="shared" si="15"/>
        <v>160</v>
      </c>
      <c r="J89" s="92">
        <f t="shared" si="15"/>
        <v>159.9</v>
      </c>
      <c r="K89" s="93">
        <f>J89/I89*100</f>
        <v>99.9375</v>
      </c>
    </row>
    <row r="90" spans="1:11" ht="51.75" customHeight="1">
      <c r="A90" s="43"/>
      <c r="B90" s="67" t="s">
        <v>408</v>
      </c>
      <c r="C90" s="91">
        <v>992</v>
      </c>
      <c r="D90" s="48" t="s">
        <v>381</v>
      </c>
      <c r="E90" s="48" t="s">
        <v>403</v>
      </c>
      <c r="F90" s="48" t="s">
        <v>409</v>
      </c>
      <c r="G90" s="48"/>
      <c r="H90" s="92">
        <f t="shared" si="15"/>
        <v>160</v>
      </c>
      <c r="I90" s="92">
        <f t="shared" si="15"/>
        <v>160</v>
      </c>
      <c r="J90" s="92">
        <f t="shared" si="15"/>
        <v>159.9</v>
      </c>
      <c r="K90" s="93">
        <f aca="true" t="shared" si="16" ref="K90:K106">J90/I90*100</f>
        <v>99.9375</v>
      </c>
    </row>
    <row r="91" spans="1:11" ht="39" customHeight="1">
      <c r="A91" s="43"/>
      <c r="B91" s="67" t="s">
        <v>317</v>
      </c>
      <c r="C91" s="91">
        <v>992</v>
      </c>
      <c r="D91" s="48" t="s">
        <v>381</v>
      </c>
      <c r="E91" s="48" t="s">
        <v>403</v>
      </c>
      <c r="F91" s="48" t="s">
        <v>409</v>
      </c>
      <c r="G91" s="48" t="s">
        <v>318</v>
      </c>
      <c r="H91" s="92">
        <v>160</v>
      </c>
      <c r="I91" s="92">
        <v>160</v>
      </c>
      <c r="J91" s="92">
        <v>159.9</v>
      </c>
      <c r="K91" s="93">
        <f t="shared" si="16"/>
        <v>99.9375</v>
      </c>
    </row>
    <row r="92" spans="1:11" ht="24.75" customHeight="1">
      <c r="A92" s="14"/>
      <c r="B92" s="67" t="s">
        <v>410</v>
      </c>
      <c r="C92" s="91">
        <v>992</v>
      </c>
      <c r="D92" s="48" t="s">
        <v>381</v>
      </c>
      <c r="E92" s="48" t="s">
        <v>403</v>
      </c>
      <c r="F92" s="48" t="s">
        <v>411</v>
      </c>
      <c r="G92" s="48"/>
      <c r="H92" s="92">
        <f aca="true" t="shared" si="17" ref="H92:J93">SUM(H93)</f>
        <v>80</v>
      </c>
      <c r="I92" s="92">
        <f t="shared" si="17"/>
        <v>13</v>
      </c>
      <c r="J92" s="92">
        <f t="shared" si="17"/>
        <v>0</v>
      </c>
      <c r="K92" s="93">
        <f t="shared" si="16"/>
        <v>0</v>
      </c>
    </row>
    <row r="93" spans="1:11" ht="37.5" customHeight="1">
      <c r="A93" s="14"/>
      <c r="B93" s="67" t="s">
        <v>412</v>
      </c>
      <c r="C93" s="91">
        <v>992</v>
      </c>
      <c r="D93" s="48" t="s">
        <v>381</v>
      </c>
      <c r="E93" s="48" t="s">
        <v>403</v>
      </c>
      <c r="F93" s="48" t="s">
        <v>413</v>
      </c>
      <c r="G93" s="48"/>
      <c r="H93" s="92">
        <f t="shared" si="17"/>
        <v>80</v>
      </c>
      <c r="I93" s="92">
        <f t="shared" si="17"/>
        <v>13</v>
      </c>
      <c r="J93" s="92">
        <f t="shared" si="17"/>
        <v>0</v>
      </c>
      <c r="K93" s="93">
        <f>J93/I93*100</f>
        <v>0</v>
      </c>
    </row>
    <row r="94" spans="1:11" ht="39" customHeight="1">
      <c r="A94" s="14"/>
      <c r="B94" s="67" t="s">
        <v>317</v>
      </c>
      <c r="C94" s="91">
        <v>992</v>
      </c>
      <c r="D94" s="48" t="s">
        <v>381</v>
      </c>
      <c r="E94" s="48" t="s">
        <v>403</v>
      </c>
      <c r="F94" s="48" t="s">
        <v>413</v>
      </c>
      <c r="G94" s="48" t="s">
        <v>318</v>
      </c>
      <c r="H94" s="92">
        <v>80</v>
      </c>
      <c r="I94" s="92">
        <v>13</v>
      </c>
      <c r="J94" s="92">
        <v>0</v>
      </c>
      <c r="K94" s="93">
        <f t="shared" si="16"/>
        <v>0</v>
      </c>
    </row>
    <row r="95" spans="1:11" ht="27" customHeight="1">
      <c r="A95" s="14"/>
      <c r="B95" s="67" t="s">
        <v>414</v>
      </c>
      <c r="C95" s="91">
        <v>992</v>
      </c>
      <c r="D95" s="48" t="s">
        <v>381</v>
      </c>
      <c r="E95" s="48" t="s">
        <v>403</v>
      </c>
      <c r="F95" s="48" t="s">
        <v>415</v>
      </c>
      <c r="G95" s="48"/>
      <c r="H95" s="92">
        <f aca="true" t="shared" si="18" ref="H95:J96">SUM(H96)</f>
        <v>300</v>
      </c>
      <c r="I95" s="92">
        <f t="shared" si="18"/>
        <v>300</v>
      </c>
      <c r="J95" s="92">
        <f t="shared" si="18"/>
        <v>300</v>
      </c>
      <c r="K95" s="93">
        <f>J95/I95*100</f>
        <v>100</v>
      </c>
    </row>
    <row r="96" spans="1:11" ht="12.75">
      <c r="A96" s="14"/>
      <c r="B96" s="67" t="s">
        <v>416</v>
      </c>
      <c r="C96" s="91">
        <v>992</v>
      </c>
      <c r="D96" s="48" t="s">
        <v>381</v>
      </c>
      <c r="E96" s="48" t="s">
        <v>403</v>
      </c>
      <c r="F96" s="48" t="s">
        <v>417</v>
      </c>
      <c r="G96" s="48"/>
      <c r="H96" s="92">
        <f t="shared" si="18"/>
        <v>300</v>
      </c>
      <c r="I96" s="92">
        <f t="shared" si="18"/>
        <v>300</v>
      </c>
      <c r="J96" s="92">
        <f t="shared" si="18"/>
        <v>300</v>
      </c>
      <c r="K96" s="93">
        <f t="shared" si="16"/>
        <v>100</v>
      </c>
    </row>
    <row r="97" spans="1:11" ht="39" customHeight="1">
      <c r="A97" s="14"/>
      <c r="B97" s="67" t="s">
        <v>317</v>
      </c>
      <c r="C97" s="48" t="s">
        <v>418</v>
      </c>
      <c r="D97" s="48" t="s">
        <v>381</v>
      </c>
      <c r="E97" s="48" t="s">
        <v>403</v>
      </c>
      <c r="F97" s="48" t="s">
        <v>417</v>
      </c>
      <c r="G97" s="48" t="s">
        <v>318</v>
      </c>
      <c r="H97" s="92">
        <v>300</v>
      </c>
      <c r="I97" s="92">
        <v>300</v>
      </c>
      <c r="J97" s="92">
        <v>300</v>
      </c>
      <c r="K97" s="93">
        <f>J97/I97*100</f>
        <v>100</v>
      </c>
    </row>
    <row r="98" spans="1:12" ht="15" customHeight="1">
      <c r="A98" s="15">
        <v>3</v>
      </c>
      <c r="B98" s="43" t="s">
        <v>419</v>
      </c>
      <c r="C98" s="47" t="s">
        <v>418</v>
      </c>
      <c r="D98" s="47" t="s">
        <v>310</v>
      </c>
      <c r="E98" s="47"/>
      <c r="F98" s="47"/>
      <c r="G98" s="47"/>
      <c r="H98" s="89">
        <f>SUM(H99+H104+H122)</f>
        <v>26266.399999999998</v>
      </c>
      <c r="I98" s="89">
        <f>SUM(I99+I104+I122)</f>
        <v>44776.2</v>
      </c>
      <c r="J98" s="89">
        <f>SUM(J99+J104+J122)</f>
        <v>29920.2</v>
      </c>
      <c r="K98" s="90">
        <f t="shared" si="16"/>
        <v>66.82165972101251</v>
      </c>
      <c r="L98" s="94"/>
    </row>
    <row r="99" spans="1:12" ht="12.75" customHeight="1">
      <c r="A99" s="14"/>
      <c r="B99" s="67" t="s">
        <v>420</v>
      </c>
      <c r="C99" s="48" t="s">
        <v>418</v>
      </c>
      <c r="D99" s="48" t="s">
        <v>310</v>
      </c>
      <c r="E99" s="48" t="s">
        <v>421</v>
      </c>
      <c r="F99" s="48"/>
      <c r="G99" s="48"/>
      <c r="H99" s="92">
        <v>0</v>
      </c>
      <c r="I99" s="92">
        <f>SUM(I100)</f>
        <v>887.5</v>
      </c>
      <c r="J99" s="92">
        <f>SUM(J100)</f>
        <v>887.3</v>
      </c>
      <c r="K99" s="93">
        <f t="shared" si="16"/>
        <v>99.97746478873239</v>
      </c>
      <c r="L99" s="94"/>
    </row>
    <row r="100" spans="1:12" ht="25.5" customHeight="1">
      <c r="A100" s="14"/>
      <c r="B100" s="67" t="s">
        <v>422</v>
      </c>
      <c r="C100" s="48" t="s">
        <v>418</v>
      </c>
      <c r="D100" s="48" t="s">
        <v>310</v>
      </c>
      <c r="E100" s="48" t="s">
        <v>421</v>
      </c>
      <c r="F100" s="48" t="s">
        <v>423</v>
      </c>
      <c r="G100" s="48"/>
      <c r="H100" s="92">
        <f>SUM(H101)</f>
        <v>0</v>
      </c>
      <c r="I100" s="92">
        <f aca="true" t="shared" si="19" ref="I100:J102">SUM(I101)</f>
        <v>887.5</v>
      </c>
      <c r="J100" s="92">
        <f t="shared" si="19"/>
        <v>887.3</v>
      </c>
      <c r="K100" s="93">
        <f t="shared" si="16"/>
        <v>99.97746478873239</v>
      </c>
      <c r="L100" s="94"/>
    </row>
    <row r="101" spans="1:12" ht="12.75">
      <c r="A101" s="14"/>
      <c r="B101" s="67" t="s">
        <v>424</v>
      </c>
      <c r="C101" s="48" t="s">
        <v>418</v>
      </c>
      <c r="D101" s="48" t="s">
        <v>310</v>
      </c>
      <c r="E101" s="48" t="s">
        <v>421</v>
      </c>
      <c r="F101" s="48" t="s">
        <v>425</v>
      </c>
      <c r="G101" s="48"/>
      <c r="H101" s="92">
        <f>SUM(H102)</f>
        <v>0</v>
      </c>
      <c r="I101" s="92">
        <f t="shared" si="19"/>
        <v>887.5</v>
      </c>
      <c r="J101" s="92">
        <f t="shared" si="19"/>
        <v>887.3</v>
      </c>
      <c r="K101" s="93">
        <f>J101/I101*100</f>
        <v>99.97746478873239</v>
      </c>
      <c r="L101" s="94"/>
    </row>
    <row r="102" spans="1:11" ht="37.5" customHeight="1">
      <c r="A102" s="14"/>
      <c r="B102" s="67" t="s">
        <v>426</v>
      </c>
      <c r="C102" s="91">
        <v>992</v>
      </c>
      <c r="D102" s="48" t="s">
        <v>310</v>
      </c>
      <c r="E102" s="48" t="s">
        <v>421</v>
      </c>
      <c r="F102" s="48" t="s">
        <v>427</v>
      </c>
      <c r="G102" s="48"/>
      <c r="H102" s="92">
        <f>SUM(H103)</f>
        <v>0</v>
      </c>
      <c r="I102" s="92">
        <f t="shared" si="19"/>
        <v>887.5</v>
      </c>
      <c r="J102" s="92">
        <f t="shared" si="19"/>
        <v>887.3</v>
      </c>
      <c r="K102" s="93">
        <f t="shared" si="16"/>
        <v>99.97746478873239</v>
      </c>
    </row>
    <row r="103" spans="1:11" ht="39" customHeight="1">
      <c r="A103" s="14"/>
      <c r="B103" s="67" t="s">
        <v>317</v>
      </c>
      <c r="C103" s="91">
        <v>992</v>
      </c>
      <c r="D103" s="48" t="s">
        <v>310</v>
      </c>
      <c r="E103" s="48" t="s">
        <v>421</v>
      </c>
      <c r="F103" s="48" t="s">
        <v>427</v>
      </c>
      <c r="G103" s="48" t="s">
        <v>318</v>
      </c>
      <c r="H103" s="92">
        <v>0</v>
      </c>
      <c r="I103" s="92">
        <v>887.5</v>
      </c>
      <c r="J103" s="92">
        <v>887.3</v>
      </c>
      <c r="K103" s="93">
        <f t="shared" si="16"/>
        <v>99.97746478873239</v>
      </c>
    </row>
    <row r="104" spans="1:11" ht="24" customHeight="1">
      <c r="A104" s="14"/>
      <c r="B104" s="67" t="s">
        <v>428</v>
      </c>
      <c r="C104" s="91">
        <v>992</v>
      </c>
      <c r="D104" s="48" t="s">
        <v>310</v>
      </c>
      <c r="E104" s="48" t="s">
        <v>383</v>
      </c>
      <c r="F104" s="47"/>
      <c r="G104" s="48"/>
      <c r="H104" s="92">
        <f>SUM(H105)</f>
        <v>25329.3</v>
      </c>
      <c r="I104" s="92">
        <f>SUM(I105)</f>
        <v>41887.6</v>
      </c>
      <c r="J104" s="92">
        <f>SUM(J105)</f>
        <v>27069.2</v>
      </c>
      <c r="K104" s="93">
        <f>J104/I104*100</f>
        <v>64.62342077368959</v>
      </c>
    </row>
    <row r="105" spans="1:11" ht="12.75">
      <c r="A105" s="14"/>
      <c r="B105" s="67" t="s">
        <v>429</v>
      </c>
      <c r="C105" s="91">
        <v>992</v>
      </c>
      <c r="D105" s="48" t="s">
        <v>310</v>
      </c>
      <c r="E105" s="48" t="s">
        <v>383</v>
      </c>
      <c r="F105" s="48" t="s">
        <v>430</v>
      </c>
      <c r="G105" s="48"/>
      <c r="H105" s="92">
        <f>SUM(H106+H119)</f>
        <v>25329.3</v>
      </c>
      <c r="I105" s="92">
        <f>SUM(I106+I119)</f>
        <v>41887.6</v>
      </c>
      <c r="J105" s="92">
        <f>SUM(J106+J119)</f>
        <v>27069.2</v>
      </c>
      <c r="K105" s="93">
        <f t="shared" si="16"/>
        <v>64.62342077368959</v>
      </c>
    </row>
    <row r="106" spans="1:11" ht="26.25" customHeight="1">
      <c r="A106" s="14"/>
      <c r="B106" s="67" t="s">
        <v>431</v>
      </c>
      <c r="C106" s="91">
        <v>992</v>
      </c>
      <c r="D106" s="48" t="s">
        <v>310</v>
      </c>
      <c r="E106" s="48" t="s">
        <v>383</v>
      </c>
      <c r="F106" s="48" t="s">
        <v>432</v>
      </c>
      <c r="G106" s="48"/>
      <c r="H106" s="92">
        <f>SUM(H107+H109+H111+H113+H115+H117)</f>
        <v>22029.3</v>
      </c>
      <c r="I106" s="92">
        <f>SUM(I107+I109+I111+I113+I115+I117)</f>
        <v>38286.6</v>
      </c>
      <c r="J106" s="92">
        <f>SUM(J107+J109+J111+J113+J115+J117)</f>
        <v>23499.3</v>
      </c>
      <c r="K106" s="93">
        <f t="shared" si="16"/>
        <v>61.377348732977076</v>
      </c>
    </row>
    <row r="107" spans="1:11" ht="39" customHeight="1">
      <c r="A107" s="14"/>
      <c r="B107" s="67" t="s">
        <v>347</v>
      </c>
      <c r="C107" s="91">
        <v>992</v>
      </c>
      <c r="D107" s="48" t="s">
        <v>310</v>
      </c>
      <c r="E107" s="48" t="s">
        <v>383</v>
      </c>
      <c r="F107" s="48" t="s">
        <v>433</v>
      </c>
      <c r="G107" s="48"/>
      <c r="H107" s="92">
        <f>SUM(H108)</f>
        <v>2500</v>
      </c>
      <c r="I107" s="92">
        <f>SUM(I108)</f>
        <v>4000</v>
      </c>
      <c r="J107" s="92">
        <f>SUM(J108)</f>
        <v>4000</v>
      </c>
      <c r="K107" s="93">
        <f aca="true" t="shared" si="20" ref="K107:K131">J107/I107*100</f>
        <v>100</v>
      </c>
    </row>
    <row r="108" spans="1:11" ht="51" customHeight="1">
      <c r="A108" s="14"/>
      <c r="B108" s="67" t="s">
        <v>372</v>
      </c>
      <c r="C108" s="91">
        <v>992</v>
      </c>
      <c r="D108" s="48" t="s">
        <v>310</v>
      </c>
      <c r="E108" s="48" t="s">
        <v>383</v>
      </c>
      <c r="F108" s="48" t="s">
        <v>433</v>
      </c>
      <c r="G108" s="48" t="s">
        <v>373</v>
      </c>
      <c r="H108" s="92">
        <v>2500</v>
      </c>
      <c r="I108" s="92">
        <v>4000</v>
      </c>
      <c r="J108" s="92">
        <v>4000</v>
      </c>
      <c r="K108" s="93">
        <f t="shared" si="20"/>
        <v>100</v>
      </c>
    </row>
    <row r="109" spans="1:11" ht="38.25" customHeight="1">
      <c r="A109" s="14"/>
      <c r="B109" s="67" t="s">
        <v>434</v>
      </c>
      <c r="C109" s="91">
        <v>992</v>
      </c>
      <c r="D109" s="48" t="s">
        <v>310</v>
      </c>
      <c r="E109" s="48" t="s">
        <v>383</v>
      </c>
      <c r="F109" s="48" t="s">
        <v>435</v>
      </c>
      <c r="G109" s="48"/>
      <c r="H109" s="92">
        <f>SUM(H110)</f>
        <v>15029.3</v>
      </c>
      <c r="I109" s="92">
        <f>SUM(I110)</f>
        <v>13192.4</v>
      </c>
      <c r="J109" s="92">
        <f>SUM(J110)</f>
        <v>10159.6</v>
      </c>
      <c r="K109" s="93">
        <f t="shared" si="20"/>
        <v>77.01100633698191</v>
      </c>
    </row>
    <row r="110" spans="1:11" ht="39" customHeight="1">
      <c r="A110" s="15"/>
      <c r="B110" s="67" t="s">
        <v>317</v>
      </c>
      <c r="C110" s="91">
        <v>992</v>
      </c>
      <c r="D110" s="48" t="s">
        <v>310</v>
      </c>
      <c r="E110" s="48" t="s">
        <v>383</v>
      </c>
      <c r="F110" s="48" t="s">
        <v>435</v>
      </c>
      <c r="G110" s="48" t="s">
        <v>318</v>
      </c>
      <c r="H110" s="92">
        <v>15029.3</v>
      </c>
      <c r="I110" s="92">
        <v>13192.4</v>
      </c>
      <c r="J110" s="92">
        <v>10159.6</v>
      </c>
      <c r="K110" s="93">
        <f t="shared" si="20"/>
        <v>77.01100633698191</v>
      </c>
    </row>
    <row r="111" spans="1:11" ht="27.75" customHeight="1">
      <c r="A111" s="15"/>
      <c r="B111" s="67" t="s">
        <v>436</v>
      </c>
      <c r="C111" s="91">
        <v>992</v>
      </c>
      <c r="D111" s="48" t="s">
        <v>310</v>
      </c>
      <c r="E111" s="48" t="s">
        <v>383</v>
      </c>
      <c r="F111" s="48" t="s">
        <v>437</v>
      </c>
      <c r="G111" s="48"/>
      <c r="H111" s="92">
        <f>SUM(H112)</f>
        <v>4500</v>
      </c>
      <c r="I111" s="92">
        <f>SUM(I112)</f>
        <v>0</v>
      </c>
      <c r="J111" s="92">
        <f>SUM(J112)</f>
        <v>0</v>
      </c>
      <c r="K111" s="93">
        <v>0</v>
      </c>
    </row>
    <row r="112" spans="1:11" ht="39" customHeight="1">
      <c r="A112" s="15"/>
      <c r="B112" s="67" t="s">
        <v>317</v>
      </c>
      <c r="C112" s="91">
        <v>992</v>
      </c>
      <c r="D112" s="48" t="s">
        <v>310</v>
      </c>
      <c r="E112" s="48" t="s">
        <v>383</v>
      </c>
      <c r="F112" s="48" t="s">
        <v>437</v>
      </c>
      <c r="G112" s="48" t="s">
        <v>318</v>
      </c>
      <c r="H112" s="92">
        <v>4500</v>
      </c>
      <c r="I112" s="92">
        <v>0</v>
      </c>
      <c r="J112" s="92">
        <v>0</v>
      </c>
      <c r="K112" s="93">
        <v>0</v>
      </c>
    </row>
    <row r="113" spans="1:11" ht="51.75" customHeight="1">
      <c r="A113" s="14"/>
      <c r="B113" s="67" t="s">
        <v>438</v>
      </c>
      <c r="C113" s="91">
        <v>992</v>
      </c>
      <c r="D113" s="48" t="s">
        <v>310</v>
      </c>
      <c r="E113" s="48" t="s">
        <v>383</v>
      </c>
      <c r="F113" s="48" t="s">
        <v>439</v>
      </c>
      <c r="G113" s="48"/>
      <c r="H113" s="92">
        <f>SUM(H114)</f>
        <v>0</v>
      </c>
      <c r="I113" s="92">
        <f>SUM(I114)</f>
        <v>14430.5</v>
      </c>
      <c r="J113" s="92">
        <f>SUM(J114)</f>
        <v>2676</v>
      </c>
      <c r="K113" s="93">
        <f t="shared" si="20"/>
        <v>18.54405599251585</v>
      </c>
    </row>
    <row r="114" spans="1:11" ht="44.25" customHeight="1">
      <c r="A114" s="14"/>
      <c r="B114" s="67" t="s">
        <v>317</v>
      </c>
      <c r="C114" s="48" t="s">
        <v>418</v>
      </c>
      <c r="D114" s="48" t="s">
        <v>310</v>
      </c>
      <c r="E114" s="48" t="s">
        <v>383</v>
      </c>
      <c r="F114" s="48" t="s">
        <v>439</v>
      </c>
      <c r="G114" s="48" t="s">
        <v>318</v>
      </c>
      <c r="H114" s="92">
        <v>0</v>
      </c>
      <c r="I114" s="92">
        <v>14430.5</v>
      </c>
      <c r="J114" s="92">
        <v>2676</v>
      </c>
      <c r="K114" s="93">
        <f t="shared" si="20"/>
        <v>18.54405599251585</v>
      </c>
    </row>
    <row r="115" spans="1:11" ht="84.75" customHeight="1">
      <c r="A115" s="14"/>
      <c r="B115" s="67" t="s">
        <v>440</v>
      </c>
      <c r="C115" s="48" t="s">
        <v>418</v>
      </c>
      <c r="D115" s="48" t="s">
        <v>310</v>
      </c>
      <c r="E115" s="48" t="s">
        <v>383</v>
      </c>
      <c r="F115" s="48" t="s">
        <v>441</v>
      </c>
      <c r="G115" s="48"/>
      <c r="H115" s="92">
        <f>SUM(H116)</f>
        <v>0</v>
      </c>
      <c r="I115" s="92">
        <f>SUM(I116)</f>
        <v>3152.7</v>
      </c>
      <c r="J115" s="92">
        <f>SUM(J116)</f>
        <v>3152.7</v>
      </c>
      <c r="K115" s="93">
        <f t="shared" si="20"/>
        <v>100</v>
      </c>
    </row>
    <row r="116" spans="1:11" ht="38.25" customHeight="1">
      <c r="A116" s="14"/>
      <c r="B116" s="67" t="s">
        <v>317</v>
      </c>
      <c r="C116" s="48" t="s">
        <v>418</v>
      </c>
      <c r="D116" s="48" t="s">
        <v>310</v>
      </c>
      <c r="E116" s="48" t="s">
        <v>383</v>
      </c>
      <c r="F116" s="48" t="s">
        <v>441</v>
      </c>
      <c r="G116" s="48" t="s">
        <v>318</v>
      </c>
      <c r="H116" s="92">
        <v>0</v>
      </c>
      <c r="I116" s="92">
        <v>3152.7</v>
      </c>
      <c r="J116" s="92">
        <v>3152.7</v>
      </c>
      <c r="K116" s="93">
        <f t="shared" si="20"/>
        <v>100</v>
      </c>
    </row>
    <row r="117" spans="1:11" ht="64.5" customHeight="1">
      <c r="A117" s="14"/>
      <c r="B117" s="67" t="s">
        <v>442</v>
      </c>
      <c r="C117" s="91">
        <v>992</v>
      </c>
      <c r="D117" s="48" t="s">
        <v>310</v>
      </c>
      <c r="E117" s="48" t="s">
        <v>383</v>
      </c>
      <c r="F117" s="48" t="s">
        <v>443</v>
      </c>
      <c r="G117" s="48"/>
      <c r="H117" s="92">
        <f>SUM(H118)</f>
        <v>0</v>
      </c>
      <c r="I117" s="92">
        <f>SUM(I118)</f>
        <v>3511</v>
      </c>
      <c r="J117" s="92">
        <f>SUM(J118)</f>
        <v>3511</v>
      </c>
      <c r="K117" s="93">
        <f t="shared" si="20"/>
        <v>100</v>
      </c>
    </row>
    <row r="118" spans="1:11" ht="36.75" customHeight="1">
      <c r="A118" s="14"/>
      <c r="B118" s="67" t="s">
        <v>317</v>
      </c>
      <c r="C118" s="91">
        <v>992</v>
      </c>
      <c r="D118" s="48" t="s">
        <v>310</v>
      </c>
      <c r="E118" s="48" t="s">
        <v>383</v>
      </c>
      <c r="F118" s="48" t="s">
        <v>443</v>
      </c>
      <c r="G118" s="48" t="s">
        <v>318</v>
      </c>
      <c r="H118" s="92">
        <v>0</v>
      </c>
      <c r="I118" s="92">
        <v>3511</v>
      </c>
      <c r="J118" s="92">
        <v>3511</v>
      </c>
      <c r="K118" s="93">
        <f t="shared" si="20"/>
        <v>100</v>
      </c>
    </row>
    <row r="119" spans="1:11" ht="25.5" customHeight="1">
      <c r="A119" s="14"/>
      <c r="B119" s="67" t="s">
        <v>444</v>
      </c>
      <c r="C119" s="91">
        <v>992</v>
      </c>
      <c r="D119" s="48" t="s">
        <v>310</v>
      </c>
      <c r="E119" s="48" t="s">
        <v>383</v>
      </c>
      <c r="F119" s="48" t="s">
        <v>445</v>
      </c>
      <c r="G119" s="48"/>
      <c r="H119" s="92">
        <f aca="true" t="shared" si="21" ref="H119:J120">SUM(H120)</f>
        <v>3300</v>
      </c>
      <c r="I119" s="92">
        <f t="shared" si="21"/>
        <v>3601</v>
      </c>
      <c r="J119" s="92">
        <f t="shared" si="21"/>
        <v>3569.9</v>
      </c>
      <c r="K119" s="93">
        <f t="shared" si="20"/>
        <v>99.13635101360734</v>
      </c>
    </row>
    <row r="120" spans="1:11" ht="38.25" customHeight="1">
      <c r="A120" s="14"/>
      <c r="B120" s="67" t="s">
        <v>446</v>
      </c>
      <c r="C120" s="91">
        <v>992</v>
      </c>
      <c r="D120" s="48" t="s">
        <v>310</v>
      </c>
      <c r="E120" s="48" t="s">
        <v>383</v>
      </c>
      <c r="F120" s="48" t="s">
        <v>447</v>
      </c>
      <c r="G120" s="48"/>
      <c r="H120" s="92">
        <f t="shared" si="21"/>
        <v>3300</v>
      </c>
      <c r="I120" s="92">
        <f t="shared" si="21"/>
        <v>3601</v>
      </c>
      <c r="J120" s="92">
        <f t="shared" si="21"/>
        <v>3569.9</v>
      </c>
      <c r="K120" s="93">
        <f t="shared" si="20"/>
        <v>99.13635101360734</v>
      </c>
    </row>
    <row r="121" spans="1:11" ht="39" customHeight="1">
      <c r="A121" s="14"/>
      <c r="B121" s="67" t="s">
        <v>317</v>
      </c>
      <c r="C121" s="91">
        <v>992</v>
      </c>
      <c r="D121" s="48" t="s">
        <v>310</v>
      </c>
      <c r="E121" s="48" t="s">
        <v>383</v>
      </c>
      <c r="F121" s="48" t="s">
        <v>447</v>
      </c>
      <c r="G121" s="48" t="s">
        <v>318</v>
      </c>
      <c r="H121" s="92">
        <v>3300</v>
      </c>
      <c r="I121" s="92">
        <v>3601</v>
      </c>
      <c r="J121" s="92">
        <v>3569.9</v>
      </c>
      <c r="K121" s="93">
        <f t="shared" si="20"/>
        <v>99.13635101360734</v>
      </c>
    </row>
    <row r="122" spans="1:11" ht="27" customHeight="1">
      <c r="A122" s="14"/>
      <c r="B122" s="67" t="s">
        <v>448</v>
      </c>
      <c r="C122" s="91">
        <v>992</v>
      </c>
      <c r="D122" s="48" t="s">
        <v>310</v>
      </c>
      <c r="E122" s="48" t="s">
        <v>449</v>
      </c>
      <c r="F122" s="48"/>
      <c r="G122" s="48"/>
      <c r="H122" s="92">
        <f>SUM(H123+H129)</f>
        <v>937.0999999999999</v>
      </c>
      <c r="I122" s="92">
        <f>SUM(I123+I129)</f>
        <v>2001.1</v>
      </c>
      <c r="J122" s="92">
        <f>SUM(J123+J129)</f>
        <v>1963.7</v>
      </c>
      <c r="K122" s="93">
        <f t="shared" si="20"/>
        <v>98.13102793463597</v>
      </c>
    </row>
    <row r="123" spans="1:11" ht="82.5" customHeight="1">
      <c r="A123" s="14"/>
      <c r="B123" s="24" t="s">
        <v>450</v>
      </c>
      <c r="C123" s="91">
        <v>992</v>
      </c>
      <c r="D123" s="48" t="s">
        <v>310</v>
      </c>
      <c r="E123" s="48" t="s">
        <v>449</v>
      </c>
      <c r="F123" s="48" t="s">
        <v>451</v>
      </c>
      <c r="G123" s="48"/>
      <c r="H123" s="92">
        <f>SUM(H124)</f>
        <v>80</v>
      </c>
      <c r="I123" s="92">
        <f>SUM(I124)</f>
        <v>40</v>
      </c>
      <c r="J123" s="92">
        <f>SUM(J124)</f>
        <v>3</v>
      </c>
      <c r="K123" s="93">
        <f t="shared" si="20"/>
        <v>7.5</v>
      </c>
    </row>
    <row r="124" spans="1:11" ht="27" customHeight="1">
      <c r="A124" s="14"/>
      <c r="B124" s="67" t="s">
        <v>452</v>
      </c>
      <c r="C124" s="91">
        <v>992</v>
      </c>
      <c r="D124" s="48" t="s">
        <v>310</v>
      </c>
      <c r="E124" s="48" t="s">
        <v>449</v>
      </c>
      <c r="F124" s="48" t="s">
        <v>453</v>
      </c>
      <c r="G124" s="48"/>
      <c r="H124" s="92">
        <f>SUM(H125+H127)</f>
        <v>80</v>
      </c>
      <c r="I124" s="92">
        <f>SUM(I125+I127)</f>
        <v>40</v>
      </c>
      <c r="J124" s="92">
        <f>SUM(J125+J127)</f>
        <v>3</v>
      </c>
      <c r="K124" s="93">
        <f t="shared" si="20"/>
        <v>7.5</v>
      </c>
    </row>
    <row r="125" spans="1:11" ht="65.25" customHeight="1">
      <c r="A125" s="14"/>
      <c r="B125" s="97" t="s">
        <v>454</v>
      </c>
      <c r="C125" s="48" t="s">
        <v>418</v>
      </c>
      <c r="D125" s="48" t="s">
        <v>310</v>
      </c>
      <c r="E125" s="48" t="s">
        <v>449</v>
      </c>
      <c r="F125" s="48" t="s">
        <v>455</v>
      </c>
      <c r="G125" s="48"/>
      <c r="H125" s="92">
        <f>SUM(H126)</f>
        <v>50</v>
      </c>
      <c r="I125" s="92">
        <f>SUM(I126)</f>
        <v>40</v>
      </c>
      <c r="J125" s="92">
        <f>SUM(J126)</f>
        <v>3</v>
      </c>
      <c r="K125" s="93">
        <f t="shared" si="20"/>
        <v>7.5</v>
      </c>
    </row>
    <row r="126" spans="1:11" ht="36.75" customHeight="1">
      <c r="A126" s="14"/>
      <c r="B126" s="67" t="s">
        <v>317</v>
      </c>
      <c r="C126" s="48" t="s">
        <v>418</v>
      </c>
      <c r="D126" s="48" t="s">
        <v>310</v>
      </c>
      <c r="E126" s="48" t="s">
        <v>449</v>
      </c>
      <c r="F126" s="48" t="s">
        <v>455</v>
      </c>
      <c r="G126" s="48" t="s">
        <v>318</v>
      </c>
      <c r="H126" s="92">
        <v>50</v>
      </c>
      <c r="I126" s="92">
        <v>40</v>
      </c>
      <c r="J126" s="92">
        <v>3</v>
      </c>
      <c r="K126" s="93">
        <f t="shared" si="20"/>
        <v>7.5</v>
      </c>
    </row>
    <row r="127" spans="1:11" ht="93.75" customHeight="1">
      <c r="A127" s="14"/>
      <c r="B127" s="67" t="s">
        <v>456</v>
      </c>
      <c r="C127" s="48" t="s">
        <v>418</v>
      </c>
      <c r="D127" s="48" t="s">
        <v>310</v>
      </c>
      <c r="E127" s="48" t="s">
        <v>449</v>
      </c>
      <c r="F127" s="48" t="s">
        <v>457</v>
      </c>
      <c r="G127" s="48"/>
      <c r="H127" s="92">
        <f>SUM(H128)</f>
        <v>30</v>
      </c>
      <c r="I127" s="92">
        <f>SUM(I128)</f>
        <v>0</v>
      </c>
      <c r="J127" s="92">
        <f>SUM(J128)</f>
        <v>0</v>
      </c>
      <c r="K127" s="93">
        <v>0</v>
      </c>
    </row>
    <row r="128" spans="1:11" ht="25.5" customHeight="1">
      <c r="A128" s="14"/>
      <c r="B128" s="67" t="s">
        <v>319</v>
      </c>
      <c r="C128" s="91">
        <v>992</v>
      </c>
      <c r="D128" s="48" t="s">
        <v>310</v>
      </c>
      <c r="E128" s="48" t="s">
        <v>449</v>
      </c>
      <c r="F128" s="48" t="s">
        <v>457</v>
      </c>
      <c r="G128" s="48" t="s">
        <v>320</v>
      </c>
      <c r="H128" s="92">
        <v>30</v>
      </c>
      <c r="I128" s="92">
        <v>0</v>
      </c>
      <c r="J128" s="92">
        <v>0</v>
      </c>
      <c r="K128" s="93">
        <v>0</v>
      </c>
    </row>
    <row r="129" spans="1:12" ht="76.5" customHeight="1">
      <c r="A129" s="14"/>
      <c r="B129" s="67" t="s">
        <v>458</v>
      </c>
      <c r="C129" s="91">
        <v>992</v>
      </c>
      <c r="D129" s="48" t="s">
        <v>310</v>
      </c>
      <c r="E129" s="48" t="s">
        <v>449</v>
      </c>
      <c r="F129" s="48" t="s">
        <v>459</v>
      </c>
      <c r="G129" s="48"/>
      <c r="H129" s="92">
        <f>SUM(H130+H138)</f>
        <v>857.0999999999999</v>
      </c>
      <c r="I129" s="92">
        <f>SUM(I130+I138)</f>
        <v>1961.1</v>
      </c>
      <c r="J129" s="92">
        <f>SUM(J130+J138)</f>
        <v>1960.7</v>
      </c>
      <c r="K129" s="93">
        <f t="shared" si="20"/>
        <v>99.9796032838713</v>
      </c>
      <c r="L129" s="94"/>
    </row>
    <row r="130" spans="1:11" ht="55.5" customHeight="1">
      <c r="A130" s="14"/>
      <c r="B130" s="67" t="s">
        <v>460</v>
      </c>
      <c r="C130" s="91">
        <v>992</v>
      </c>
      <c r="D130" s="48" t="s">
        <v>310</v>
      </c>
      <c r="E130" s="48" t="s">
        <v>449</v>
      </c>
      <c r="F130" s="48" t="s">
        <v>461</v>
      </c>
      <c r="G130" s="48"/>
      <c r="H130" s="92">
        <f>SUM(H131+H134+H136)</f>
        <v>230.8</v>
      </c>
      <c r="I130" s="92">
        <f>SUM(I131+I134+I136)</f>
        <v>1334.8</v>
      </c>
      <c r="J130" s="92">
        <f>SUM(J131+J134+J136)</f>
        <v>1334.4</v>
      </c>
      <c r="K130" s="93">
        <f t="shared" si="20"/>
        <v>99.9700329637399</v>
      </c>
    </row>
    <row r="131" spans="1:11" ht="41.25" customHeight="1">
      <c r="A131" s="14"/>
      <c r="B131" s="67" t="s">
        <v>462</v>
      </c>
      <c r="C131" s="91">
        <v>992</v>
      </c>
      <c r="D131" s="48" t="s">
        <v>310</v>
      </c>
      <c r="E131" s="48" t="s">
        <v>449</v>
      </c>
      <c r="F131" s="48" t="s">
        <v>463</v>
      </c>
      <c r="G131" s="48"/>
      <c r="H131" s="92">
        <f>SUM(H133+H132)</f>
        <v>230.8</v>
      </c>
      <c r="I131" s="92">
        <f>SUM(I133+I132)</f>
        <v>146.8</v>
      </c>
      <c r="J131" s="92">
        <f>SUM(J133+J132)</f>
        <v>146.8</v>
      </c>
      <c r="K131" s="93">
        <f t="shared" si="20"/>
        <v>100</v>
      </c>
    </row>
    <row r="132" spans="1:11" ht="36.75" customHeight="1">
      <c r="A132" s="14"/>
      <c r="B132" s="67">
        <f>$B$135</f>
        <v>0</v>
      </c>
      <c r="C132" s="91">
        <v>992</v>
      </c>
      <c r="D132" s="48" t="s">
        <v>310</v>
      </c>
      <c r="E132" s="48" t="s">
        <v>449</v>
      </c>
      <c r="F132" s="48" t="s">
        <v>463</v>
      </c>
      <c r="G132" s="48" t="s">
        <v>464</v>
      </c>
      <c r="H132" s="92">
        <v>84</v>
      </c>
      <c r="I132" s="92">
        <v>0</v>
      </c>
      <c r="J132" s="92">
        <v>0</v>
      </c>
      <c r="K132" s="93"/>
    </row>
    <row r="133" spans="1:11" ht="12" customHeight="1">
      <c r="A133" s="14"/>
      <c r="B133" s="67" t="s">
        <v>330</v>
      </c>
      <c r="C133" s="91">
        <v>992</v>
      </c>
      <c r="D133" s="48" t="s">
        <v>310</v>
      </c>
      <c r="E133" s="48" t="s">
        <v>449</v>
      </c>
      <c r="F133" s="91" t="s">
        <v>463</v>
      </c>
      <c r="G133" s="48" t="s">
        <v>331</v>
      </c>
      <c r="H133" s="92">
        <v>146.8</v>
      </c>
      <c r="I133" s="92">
        <v>146.8</v>
      </c>
      <c r="J133" s="92">
        <v>146.8</v>
      </c>
      <c r="K133" s="93">
        <f aca="true" t="shared" si="22" ref="K133:K160">J133/I133*100</f>
        <v>100</v>
      </c>
    </row>
    <row r="134" spans="1:11" ht="38.25" customHeight="1">
      <c r="A134" s="14"/>
      <c r="B134" s="67" t="s">
        <v>465</v>
      </c>
      <c r="C134" s="91">
        <v>992</v>
      </c>
      <c r="D134" s="48" t="s">
        <v>310</v>
      </c>
      <c r="E134" s="48" t="s">
        <v>449</v>
      </c>
      <c r="F134" s="48" t="s">
        <v>466</v>
      </c>
      <c r="G134" s="48"/>
      <c r="H134" s="92">
        <f>SUM(H135)</f>
        <v>0</v>
      </c>
      <c r="I134" s="92">
        <f>SUM(I135)</f>
        <v>1131</v>
      </c>
      <c r="J134" s="92">
        <f>SUM(J135)</f>
        <v>1130.7</v>
      </c>
      <c r="K134" s="93">
        <f t="shared" si="22"/>
        <v>99.97347480106102</v>
      </c>
    </row>
    <row r="135" spans="1:11" ht="36" customHeight="1">
      <c r="A135" s="14"/>
      <c r="B135" s="67" t="s">
        <v>317</v>
      </c>
      <c r="C135" s="91">
        <v>992</v>
      </c>
      <c r="D135" s="48" t="s">
        <v>310</v>
      </c>
      <c r="E135" s="48" t="s">
        <v>449</v>
      </c>
      <c r="F135" s="48" t="s">
        <v>466</v>
      </c>
      <c r="G135" s="48" t="s">
        <v>318</v>
      </c>
      <c r="H135" s="92">
        <v>0</v>
      </c>
      <c r="I135" s="92">
        <v>1131</v>
      </c>
      <c r="J135" s="92">
        <v>1130.7</v>
      </c>
      <c r="K135" s="93">
        <f t="shared" si="22"/>
        <v>99.97347480106102</v>
      </c>
    </row>
    <row r="136" spans="1:11" ht="12.75">
      <c r="A136" s="14"/>
      <c r="B136" s="67" t="s">
        <v>467</v>
      </c>
      <c r="C136" s="91">
        <v>992</v>
      </c>
      <c r="D136" s="48" t="s">
        <v>310</v>
      </c>
      <c r="E136" s="48" t="s">
        <v>449</v>
      </c>
      <c r="F136" s="48" t="s">
        <v>468</v>
      </c>
      <c r="G136" s="48"/>
      <c r="H136" s="92">
        <f>SUM(H137)</f>
        <v>0</v>
      </c>
      <c r="I136" s="92">
        <f>SUM(I137)</f>
        <v>57</v>
      </c>
      <c r="J136" s="92">
        <f>SUM(J137)</f>
        <v>56.9</v>
      </c>
      <c r="K136" s="93">
        <f t="shared" si="22"/>
        <v>99.82456140350877</v>
      </c>
    </row>
    <row r="137" spans="1:11" ht="37.5" customHeight="1">
      <c r="A137" s="14"/>
      <c r="B137" s="67" t="s">
        <v>317</v>
      </c>
      <c r="C137" s="91">
        <v>992</v>
      </c>
      <c r="D137" s="48" t="s">
        <v>310</v>
      </c>
      <c r="E137" s="48" t="s">
        <v>449</v>
      </c>
      <c r="F137" s="48" t="s">
        <v>468</v>
      </c>
      <c r="G137" s="48" t="s">
        <v>318</v>
      </c>
      <c r="H137" s="92">
        <v>0</v>
      </c>
      <c r="I137" s="92">
        <v>57</v>
      </c>
      <c r="J137" s="92">
        <v>56.9</v>
      </c>
      <c r="K137" s="93">
        <f t="shared" si="22"/>
        <v>99.82456140350877</v>
      </c>
    </row>
    <row r="138" spans="1:11" ht="39.75" customHeight="1">
      <c r="A138" s="14"/>
      <c r="B138" s="67" t="s">
        <v>469</v>
      </c>
      <c r="C138" s="91">
        <v>992</v>
      </c>
      <c r="D138" s="48" t="s">
        <v>310</v>
      </c>
      <c r="E138" s="48" t="s">
        <v>449</v>
      </c>
      <c r="F138" s="48" t="s">
        <v>470</v>
      </c>
      <c r="G138" s="48"/>
      <c r="H138" s="92">
        <f aca="true" t="shared" si="23" ref="H138:J139">SUM(H139)</f>
        <v>626.3</v>
      </c>
      <c r="I138" s="92">
        <f t="shared" si="23"/>
        <v>626.3</v>
      </c>
      <c r="J138" s="92">
        <f t="shared" si="23"/>
        <v>626.3</v>
      </c>
      <c r="K138" s="93">
        <f t="shared" si="22"/>
        <v>100</v>
      </c>
    </row>
    <row r="139" spans="1:11" ht="12.75">
      <c r="A139" s="14"/>
      <c r="B139" s="67" t="s">
        <v>471</v>
      </c>
      <c r="C139" s="91">
        <v>992</v>
      </c>
      <c r="D139" s="48" t="s">
        <v>310</v>
      </c>
      <c r="E139" s="48" t="s">
        <v>449</v>
      </c>
      <c r="F139" s="48" t="s">
        <v>472</v>
      </c>
      <c r="G139" s="48"/>
      <c r="H139" s="92">
        <f t="shared" si="23"/>
        <v>626.3</v>
      </c>
      <c r="I139" s="92">
        <f t="shared" si="23"/>
        <v>626.3</v>
      </c>
      <c r="J139" s="92">
        <f t="shared" si="23"/>
        <v>626.3</v>
      </c>
      <c r="K139" s="93">
        <f t="shared" si="22"/>
        <v>100</v>
      </c>
    </row>
    <row r="140" spans="1:11" ht="12.75" customHeight="1">
      <c r="A140" s="14"/>
      <c r="B140" s="67" t="s">
        <v>330</v>
      </c>
      <c r="C140" s="91">
        <v>992</v>
      </c>
      <c r="D140" s="48" t="s">
        <v>310</v>
      </c>
      <c r="E140" s="48" t="s">
        <v>449</v>
      </c>
      <c r="F140" s="91" t="s">
        <v>472</v>
      </c>
      <c r="G140" s="48" t="s">
        <v>331</v>
      </c>
      <c r="H140" s="92">
        <v>626.3</v>
      </c>
      <c r="I140" s="92">
        <v>626.3</v>
      </c>
      <c r="J140" s="92">
        <v>626.3</v>
      </c>
      <c r="K140" s="93">
        <f t="shared" si="22"/>
        <v>100</v>
      </c>
    </row>
    <row r="141" spans="1:11" ht="24.75" customHeight="1">
      <c r="A141" s="15">
        <v>4</v>
      </c>
      <c r="B141" s="43" t="s">
        <v>473</v>
      </c>
      <c r="C141" s="45">
        <v>992</v>
      </c>
      <c r="D141" s="47" t="s">
        <v>474</v>
      </c>
      <c r="E141" s="47"/>
      <c r="F141" s="47"/>
      <c r="G141" s="47"/>
      <c r="H141" s="89">
        <f>SUM(H142+H165+H182)</f>
        <v>31705.5</v>
      </c>
      <c r="I141" s="89">
        <f>SUM(I142+I165+I182)</f>
        <v>61407.4</v>
      </c>
      <c r="J141" s="89">
        <f>SUM(J142+J165+J182)</f>
        <v>58973.4</v>
      </c>
      <c r="K141" s="90">
        <f t="shared" si="22"/>
        <v>96.03630832766083</v>
      </c>
    </row>
    <row r="142" spans="1:11" ht="12.75">
      <c r="A142" s="14"/>
      <c r="B142" s="67" t="s">
        <v>475</v>
      </c>
      <c r="C142" s="91">
        <v>992</v>
      </c>
      <c r="D142" s="48" t="s">
        <v>474</v>
      </c>
      <c r="E142" s="48" t="s">
        <v>300</v>
      </c>
      <c r="F142" s="48"/>
      <c r="G142" s="48"/>
      <c r="H142" s="92">
        <f>SUM(H143+H148+H158)</f>
        <v>15355.5</v>
      </c>
      <c r="I142" s="92">
        <f>SUM(I143)</f>
        <v>12477.500000000002</v>
      </c>
      <c r="J142" s="92">
        <f>SUM(J143)</f>
        <v>10292.300000000001</v>
      </c>
      <c r="K142" s="93">
        <f t="shared" si="22"/>
        <v>82.48687637747946</v>
      </c>
    </row>
    <row r="143" spans="1:11" ht="12.75">
      <c r="A143" s="14"/>
      <c r="B143" s="67" t="s">
        <v>476</v>
      </c>
      <c r="C143" s="91">
        <v>992</v>
      </c>
      <c r="D143" s="48" t="s">
        <v>474</v>
      </c>
      <c r="E143" s="48" t="s">
        <v>300</v>
      </c>
      <c r="F143" s="48" t="s">
        <v>477</v>
      </c>
      <c r="G143" s="48"/>
      <c r="H143" s="92">
        <f>SUM(H144+H147)</f>
        <v>15355.5</v>
      </c>
      <c r="I143" s="92">
        <f>SUM(I144+I160)</f>
        <v>12477.500000000002</v>
      </c>
      <c r="J143" s="92">
        <f>SUM(J144+J160)</f>
        <v>10292.300000000001</v>
      </c>
      <c r="K143" s="93">
        <f t="shared" si="22"/>
        <v>82.48687637747946</v>
      </c>
    </row>
    <row r="144" spans="1:11" ht="24" customHeight="1">
      <c r="A144" s="14"/>
      <c r="B144" s="67" t="s">
        <v>478</v>
      </c>
      <c r="C144" s="91">
        <v>992</v>
      </c>
      <c r="D144" s="48" t="s">
        <v>474</v>
      </c>
      <c r="E144" s="48" t="s">
        <v>300</v>
      </c>
      <c r="F144" s="48" t="s">
        <v>479</v>
      </c>
      <c r="G144" s="48"/>
      <c r="H144" s="92">
        <f>SUM(H145+H147+H150+H152+H154+H156+H158)</f>
        <v>15355.5</v>
      </c>
      <c r="I144" s="92">
        <f>SUM(I145+I147+I150+I152+I154+I156+I158)</f>
        <v>11365.800000000001</v>
      </c>
      <c r="J144" s="92">
        <f>SUM(J145+J147+J150+J152+J154+J156+J158)</f>
        <v>9682.2</v>
      </c>
      <c r="K144" s="93">
        <f t="shared" si="22"/>
        <v>85.18714036847385</v>
      </c>
    </row>
    <row r="145" spans="1:11" ht="39.75" customHeight="1">
      <c r="A145" s="14"/>
      <c r="B145" s="67" t="s">
        <v>480</v>
      </c>
      <c r="C145" s="91">
        <v>992</v>
      </c>
      <c r="D145" s="48" t="s">
        <v>474</v>
      </c>
      <c r="E145" s="48" t="s">
        <v>300</v>
      </c>
      <c r="F145" s="48" t="s">
        <v>481</v>
      </c>
      <c r="G145" s="48"/>
      <c r="H145" s="92">
        <f>SUM(H146)</f>
        <v>1050</v>
      </c>
      <c r="I145" s="92">
        <f>SUM(I146)</f>
        <v>0</v>
      </c>
      <c r="J145" s="92">
        <f>SUM(J146)</f>
        <v>0</v>
      </c>
      <c r="K145" s="93">
        <v>0</v>
      </c>
    </row>
    <row r="146" spans="1:11" ht="24" customHeight="1">
      <c r="A146" s="14"/>
      <c r="B146" s="67" t="s">
        <v>317</v>
      </c>
      <c r="C146" s="91">
        <v>992</v>
      </c>
      <c r="D146" s="48" t="s">
        <v>474</v>
      </c>
      <c r="E146" s="48" t="s">
        <v>300</v>
      </c>
      <c r="F146" s="48" t="s">
        <v>481</v>
      </c>
      <c r="G146" s="48" t="s">
        <v>318</v>
      </c>
      <c r="H146" s="92">
        <v>1050</v>
      </c>
      <c r="I146" s="92">
        <v>0</v>
      </c>
      <c r="J146" s="92">
        <v>0</v>
      </c>
      <c r="K146" s="93">
        <v>0</v>
      </c>
    </row>
    <row r="147" spans="1:11" ht="40.5" customHeight="1">
      <c r="A147" s="14"/>
      <c r="B147" s="67" t="s">
        <v>482</v>
      </c>
      <c r="C147" s="91">
        <v>992</v>
      </c>
      <c r="D147" s="48" t="s">
        <v>474</v>
      </c>
      <c r="E147" s="48" t="s">
        <v>300</v>
      </c>
      <c r="F147" s="48" t="s">
        <v>483</v>
      </c>
      <c r="G147" s="48"/>
      <c r="H147" s="92">
        <f>SUM(H148)</f>
        <v>0</v>
      </c>
      <c r="I147" s="92">
        <f>SUM(I148+I149)</f>
        <v>8607.7</v>
      </c>
      <c r="J147" s="92">
        <f>SUM(J148+J149)</f>
        <v>6924.1</v>
      </c>
      <c r="K147" s="93">
        <f t="shared" si="22"/>
        <v>80.44076814944758</v>
      </c>
    </row>
    <row r="148" spans="1:11" ht="40.5" customHeight="1">
      <c r="A148" s="14"/>
      <c r="B148" s="67" t="s">
        <v>317</v>
      </c>
      <c r="C148" s="91">
        <v>992</v>
      </c>
      <c r="D148" s="48" t="s">
        <v>474</v>
      </c>
      <c r="E148" s="48" t="s">
        <v>300</v>
      </c>
      <c r="F148" s="48" t="s">
        <v>484</v>
      </c>
      <c r="G148" s="48" t="s">
        <v>318</v>
      </c>
      <c r="H148" s="92">
        <v>0</v>
      </c>
      <c r="I148" s="92">
        <v>7107.7</v>
      </c>
      <c r="J148" s="92">
        <v>5426.5</v>
      </c>
      <c r="K148" s="93">
        <f t="shared" si="22"/>
        <v>76.34677884547743</v>
      </c>
    </row>
    <row r="149" spans="1:11" ht="51.75" customHeight="1">
      <c r="A149" s="14"/>
      <c r="B149" s="24" t="s">
        <v>360</v>
      </c>
      <c r="C149" s="91">
        <v>992</v>
      </c>
      <c r="D149" s="48" t="s">
        <v>474</v>
      </c>
      <c r="E149" s="48" t="s">
        <v>300</v>
      </c>
      <c r="F149" s="48" t="s">
        <v>484</v>
      </c>
      <c r="G149" s="48" t="s">
        <v>361</v>
      </c>
      <c r="H149" s="92">
        <v>0</v>
      </c>
      <c r="I149" s="92">
        <v>1500</v>
      </c>
      <c r="J149" s="92">
        <v>1497.6</v>
      </c>
      <c r="K149" s="93">
        <f t="shared" si="22"/>
        <v>99.83999999999999</v>
      </c>
    </row>
    <row r="150" spans="1:11" ht="36.75" customHeight="1">
      <c r="A150" s="14"/>
      <c r="B150" s="67" t="s">
        <v>485</v>
      </c>
      <c r="C150" s="91">
        <v>992</v>
      </c>
      <c r="D150" s="48" t="s">
        <v>474</v>
      </c>
      <c r="E150" s="48" t="s">
        <v>300</v>
      </c>
      <c r="F150" s="48" t="s">
        <v>486</v>
      </c>
      <c r="G150" s="48"/>
      <c r="H150" s="92">
        <f>SUM(H151)</f>
        <v>400</v>
      </c>
      <c r="I150" s="92">
        <f>SUM(I151)</f>
        <v>0</v>
      </c>
      <c r="J150" s="92">
        <f>SUM(J151)</f>
        <v>0</v>
      </c>
      <c r="K150" s="93">
        <v>0</v>
      </c>
    </row>
    <row r="151" spans="1:11" ht="39.75" customHeight="1">
      <c r="A151" s="14"/>
      <c r="B151" s="67" t="s">
        <v>317</v>
      </c>
      <c r="C151" s="91">
        <v>992</v>
      </c>
      <c r="D151" s="48" t="s">
        <v>474</v>
      </c>
      <c r="E151" s="48" t="s">
        <v>300</v>
      </c>
      <c r="F151" s="48" t="s">
        <v>487</v>
      </c>
      <c r="G151" s="48" t="s">
        <v>318</v>
      </c>
      <c r="H151" s="92">
        <v>400</v>
      </c>
      <c r="I151" s="92">
        <v>0</v>
      </c>
      <c r="J151" s="92">
        <v>0</v>
      </c>
      <c r="K151" s="93">
        <v>0</v>
      </c>
    </row>
    <row r="152" spans="1:11" ht="24" customHeight="1">
      <c r="A152" s="14"/>
      <c r="B152" s="67" t="s">
        <v>488</v>
      </c>
      <c r="C152" s="91">
        <v>992</v>
      </c>
      <c r="D152" s="48" t="s">
        <v>474</v>
      </c>
      <c r="E152" s="48" t="s">
        <v>300</v>
      </c>
      <c r="F152" s="48" t="s">
        <v>489</v>
      </c>
      <c r="G152" s="48"/>
      <c r="H152" s="92">
        <f>SUM(H153)</f>
        <v>11225</v>
      </c>
      <c r="I152" s="92">
        <f>SUM(I153)</f>
        <v>0</v>
      </c>
      <c r="J152" s="92">
        <f>SUM(J153)</f>
        <v>0</v>
      </c>
      <c r="K152" s="93">
        <v>0</v>
      </c>
    </row>
    <row r="153" spans="1:11" ht="38.25" customHeight="1">
      <c r="A153" s="14"/>
      <c r="B153" s="67" t="s">
        <v>317</v>
      </c>
      <c r="C153" s="91">
        <v>992</v>
      </c>
      <c r="D153" s="48" t="s">
        <v>474</v>
      </c>
      <c r="E153" s="48" t="s">
        <v>300</v>
      </c>
      <c r="F153" s="48" t="s">
        <v>489</v>
      </c>
      <c r="G153" s="48" t="s">
        <v>318</v>
      </c>
      <c r="H153" s="92">
        <v>11225</v>
      </c>
      <c r="I153" s="92">
        <v>0</v>
      </c>
      <c r="J153" s="92">
        <v>0</v>
      </c>
      <c r="K153" s="93">
        <v>0</v>
      </c>
    </row>
    <row r="154" spans="1:11" ht="51.75" customHeight="1">
      <c r="A154" s="14"/>
      <c r="B154" s="67" t="s">
        <v>490</v>
      </c>
      <c r="C154" s="91">
        <v>992</v>
      </c>
      <c r="D154" s="48" t="s">
        <v>474</v>
      </c>
      <c r="E154" s="48" t="s">
        <v>300</v>
      </c>
      <c r="F154" s="48" t="s">
        <v>491</v>
      </c>
      <c r="G154" s="48"/>
      <c r="H154" s="92">
        <f>SUM(H155)</f>
        <v>2500.5</v>
      </c>
      <c r="I154" s="92">
        <f>SUM(I155)</f>
        <v>0</v>
      </c>
      <c r="J154" s="92">
        <f>SUM(J155)</f>
        <v>0</v>
      </c>
      <c r="K154" s="93">
        <v>0</v>
      </c>
    </row>
    <row r="155" spans="1:11" ht="40.5" customHeight="1">
      <c r="A155" s="14"/>
      <c r="B155" s="67" t="s">
        <v>317</v>
      </c>
      <c r="C155" s="91">
        <v>992</v>
      </c>
      <c r="D155" s="48" t="s">
        <v>474</v>
      </c>
      <c r="E155" s="48" t="s">
        <v>300</v>
      </c>
      <c r="F155" s="48" t="s">
        <v>491</v>
      </c>
      <c r="G155" s="48" t="s">
        <v>318</v>
      </c>
      <c r="H155" s="92">
        <v>2500.5</v>
      </c>
      <c r="I155" s="92">
        <v>0</v>
      </c>
      <c r="J155" s="92">
        <v>0</v>
      </c>
      <c r="K155" s="93">
        <v>0</v>
      </c>
    </row>
    <row r="156" spans="1:11" ht="27" customHeight="1">
      <c r="A156" s="14"/>
      <c r="B156" s="67" t="s">
        <v>492</v>
      </c>
      <c r="C156" s="91">
        <v>992</v>
      </c>
      <c r="D156" s="48" t="s">
        <v>474</v>
      </c>
      <c r="E156" s="48" t="s">
        <v>300</v>
      </c>
      <c r="F156" s="48" t="s">
        <v>493</v>
      </c>
      <c r="G156" s="48"/>
      <c r="H156" s="92">
        <f>SUM(H157)</f>
        <v>180</v>
      </c>
      <c r="I156" s="92">
        <f>SUM(I157)</f>
        <v>0</v>
      </c>
      <c r="J156" s="92">
        <f>SUM(J157)</f>
        <v>0</v>
      </c>
      <c r="K156" s="93">
        <v>0</v>
      </c>
    </row>
    <row r="157" spans="1:11" ht="39.75" customHeight="1">
      <c r="A157" s="14"/>
      <c r="B157" s="67" t="s">
        <v>317</v>
      </c>
      <c r="C157" s="91">
        <v>992</v>
      </c>
      <c r="D157" s="48" t="s">
        <v>474</v>
      </c>
      <c r="E157" s="48" t="s">
        <v>300</v>
      </c>
      <c r="F157" s="48" t="s">
        <v>493</v>
      </c>
      <c r="G157" s="48" t="s">
        <v>318</v>
      </c>
      <c r="H157" s="92">
        <v>180</v>
      </c>
      <c r="I157" s="92">
        <v>0</v>
      </c>
      <c r="J157" s="92">
        <v>0</v>
      </c>
      <c r="K157" s="93">
        <v>0</v>
      </c>
    </row>
    <row r="158" spans="1:11" ht="26.25" customHeight="1">
      <c r="A158" s="14"/>
      <c r="B158" s="67" t="s">
        <v>494</v>
      </c>
      <c r="C158" s="91">
        <v>992</v>
      </c>
      <c r="D158" s="48" t="s">
        <v>474</v>
      </c>
      <c r="E158" s="48" t="s">
        <v>300</v>
      </c>
      <c r="F158" s="48" t="s">
        <v>495</v>
      </c>
      <c r="G158" s="48"/>
      <c r="H158" s="92">
        <f>SUM(H159)</f>
        <v>0</v>
      </c>
      <c r="I158" s="92">
        <f>SUM(I159)</f>
        <v>2758.1</v>
      </c>
      <c r="J158" s="92">
        <f>SUM(J159)</f>
        <v>2758.1</v>
      </c>
      <c r="K158" s="93">
        <f t="shared" si="22"/>
        <v>100</v>
      </c>
    </row>
    <row r="159" spans="1:11" ht="39.75" customHeight="1">
      <c r="A159" s="14"/>
      <c r="B159" s="67" t="s">
        <v>317</v>
      </c>
      <c r="C159" s="91">
        <v>992</v>
      </c>
      <c r="D159" s="48" t="s">
        <v>474</v>
      </c>
      <c r="E159" s="48" t="s">
        <v>300</v>
      </c>
      <c r="F159" s="48" t="s">
        <v>496</v>
      </c>
      <c r="G159" s="48" t="s">
        <v>318</v>
      </c>
      <c r="H159" s="92">
        <v>0</v>
      </c>
      <c r="I159" s="92">
        <v>2758.1</v>
      </c>
      <c r="J159" s="92">
        <v>2758.1</v>
      </c>
      <c r="K159" s="93">
        <f t="shared" si="22"/>
        <v>100</v>
      </c>
    </row>
    <row r="160" spans="1:11" ht="51" customHeight="1">
      <c r="A160" s="98"/>
      <c r="B160" s="67" t="s">
        <v>497</v>
      </c>
      <c r="C160" s="91">
        <v>992</v>
      </c>
      <c r="D160" s="48" t="s">
        <v>474</v>
      </c>
      <c r="E160" s="48" t="s">
        <v>300</v>
      </c>
      <c r="F160" s="48" t="s">
        <v>498</v>
      </c>
      <c r="G160" s="48"/>
      <c r="H160" s="92">
        <f aca="true" t="shared" si="24" ref="H160:J161">SUM(H161)</f>
        <v>0</v>
      </c>
      <c r="I160" s="92">
        <f>SUM(I161+I163)</f>
        <v>1111.7</v>
      </c>
      <c r="J160" s="92">
        <f>SUM(J161+J163)</f>
        <v>610.1</v>
      </c>
      <c r="K160" s="93">
        <f t="shared" si="22"/>
        <v>54.87991364576774</v>
      </c>
    </row>
    <row r="161" spans="1:12" ht="12.75">
      <c r="A161" s="43"/>
      <c r="B161" s="67" t="s">
        <v>499</v>
      </c>
      <c r="C161" s="91">
        <v>992</v>
      </c>
      <c r="D161" s="48" t="s">
        <v>474</v>
      </c>
      <c r="E161" s="48" t="s">
        <v>300</v>
      </c>
      <c r="F161" s="48" t="s">
        <v>500</v>
      </c>
      <c r="G161" s="48"/>
      <c r="H161" s="92">
        <f t="shared" si="24"/>
        <v>0</v>
      </c>
      <c r="I161" s="92">
        <f t="shared" si="24"/>
        <v>1000</v>
      </c>
      <c r="J161" s="92">
        <f t="shared" si="24"/>
        <v>500</v>
      </c>
      <c r="K161" s="93">
        <f aca="true" t="shared" si="25" ref="K161:K167">J161/I161*100</f>
        <v>50</v>
      </c>
      <c r="L161" s="95"/>
    </row>
    <row r="162" spans="1:11" ht="38.25" customHeight="1">
      <c r="A162" s="67"/>
      <c r="B162" s="67" t="s">
        <v>317</v>
      </c>
      <c r="C162" s="91">
        <v>992</v>
      </c>
      <c r="D162" s="48" t="s">
        <v>474</v>
      </c>
      <c r="E162" s="48" t="s">
        <v>300</v>
      </c>
      <c r="F162" s="48" t="s">
        <v>500</v>
      </c>
      <c r="G162" s="48" t="s">
        <v>318</v>
      </c>
      <c r="H162" s="92">
        <v>0</v>
      </c>
      <c r="I162" s="92">
        <v>1000</v>
      </c>
      <c r="J162" s="92">
        <v>500</v>
      </c>
      <c r="K162" s="93">
        <f t="shared" si="25"/>
        <v>50</v>
      </c>
    </row>
    <row r="163" spans="1:11" ht="12.75">
      <c r="A163" s="14"/>
      <c r="B163" s="67" t="s">
        <v>501</v>
      </c>
      <c r="C163" s="91">
        <v>992</v>
      </c>
      <c r="D163" s="48" t="s">
        <v>474</v>
      </c>
      <c r="E163" s="48" t="s">
        <v>300</v>
      </c>
      <c r="F163" s="48" t="s">
        <v>502</v>
      </c>
      <c r="G163" s="48"/>
      <c r="H163" s="92">
        <v>0</v>
      </c>
      <c r="I163" s="92">
        <f>SUM(I164)</f>
        <v>111.7</v>
      </c>
      <c r="J163" s="92">
        <f>SUM(J164)</f>
        <v>110.1</v>
      </c>
      <c r="K163" s="93">
        <f t="shared" si="25"/>
        <v>98.56759176365263</v>
      </c>
    </row>
    <row r="164" spans="1:11" ht="39.75" customHeight="1">
      <c r="A164" s="14"/>
      <c r="B164" s="67" t="s">
        <v>317</v>
      </c>
      <c r="C164" s="91">
        <v>992</v>
      </c>
      <c r="D164" s="48" t="s">
        <v>474</v>
      </c>
      <c r="E164" s="48" t="s">
        <v>300</v>
      </c>
      <c r="F164" s="48" t="s">
        <v>502</v>
      </c>
      <c r="G164" s="48" t="s">
        <v>318</v>
      </c>
      <c r="H164" s="92">
        <v>0</v>
      </c>
      <c r="I164" s="92">
        <v>111.7</v>
      </c>
      <c r="J164" s="92">
        <v>110.1</v>
      </c>
      <c r="K164" s="93">
        <f t="shared" si="25"/>
        <v>98.56759176365263</v>
      </c>
    </row>
    <row r="165" spans="1:12" ht="12.75">
      <c r="A165" s="14"/>
      <c r="B165" s="67" t="s">
        <v>503</v>
      </c>
      <c r="C165" s="91">
        <v>992</v>
      </c>
      <c r="D165" s="48" t="s">
        <v>474</v>
      </c>
      <c r="E165" s="48" t="s">
        <v>381</v>
      </c>
      <c r="F165" s="48"/>
      <c r="G165" s="48"/>
      <c r="H165" s="92">
        <f aca="true" t="shared" si="26" ref="H165:J168">SUM(H166)</f>
        <v>16350</v>
      </c>
      <c r="I165" s="92">
        <f t="shared" si="26"/>
        <v>35136.8</v>
      </c>
      <c r="J165" s="92">
        <f t="shared" si="26"/>
        <v>34888</v>
      </c>
      <c r="K165" s="93">
        <f t="shared" si="25"/>
        <v>99.2919104756267</v>
      </c>
      <c r="L165" s="94"/>
    </row>
    <row r="166" spans="1:12" ht="64.5" customHeight="1">
      <c r="A166" s="14"/>
      <c r="B166" s="67" t="s">
        <v>504</v>
      </c>
      <c r="C166" s="91">
        <v>992</v>
      </c>
      <c r="D166" s="48" t="s">
        <v>474</v>
      </c>
      <c r="E166" s="48" t="s">
        <v>381</v>
      </c>
      <c r="F166" s="48" t="s">
        <v>505</v>
      </c>
      <c r="G166" s="99"/>
      <c r="H166" s="92">
        <f t="shared" si="26"/>
        <v>16350</v>
      </c>
      <c r="I166" s="92">
        <f t="shared" si="26"/>
        <v>35136.8</v>
      </c>
      <c r="J166" s="92">
        <f t="shared" si="26"/>
        <v>34888</v>
      </c>
      <c r="K166" s="93">
        <f t="shared" si="25"/>
        <v>99.2919104756267</v>
      </c>
      <c r="L166" s="94"/>
    </row>
    <row r="167" spans="1:12" ht="12.75">
      <c r="A167" s="43"/>
      <c r="B167" s="67" t="s">
        <v>506</v>
      </c>
      <c r="C167" s="91">
        <v>992</v>
      </c>
      <c r="D167" s="48" t="s">
        <v>474</v>
      </c>
      <c r="E167" s="48" t="s">
        <v>381</v>
      </c>
      <c r="F167" s="48" t="s">
        <v>507</v>
      </c>
      <c r="G167" s="48"/>
      <c r="H167" s="92">
        <f>SUM(H168+H170+H172+H174+H176+H178+H180)</f>
        <v>16350</v>
      </c>
      <c r="I167" s="92">
        <f>SUM(I168+I170+I172+I174+I176+I178+I180)</f>
        <v>35136.8</v>
      </c>
      <c r="J167" s="92">
        <f>SUM(J168+J170+J172+J174+J176+J178+J180)</f>
        <v>34888</v>
      </c>
      <c r="K167" s="93">
        <f t="shared" si="25"/>
        <v>99.2919104756267</v>
      </c>
      <c r="L167" s="94"/>
    </row>
    <row r="168" spans="1:12" ht="12.75">
      <c r="A168" s="43"/>
      <c r="B168" s="67" t="s">
        <v>508</v>
      </c>
      <c r="C168" s="91">
        <v>992</v>
      </c>
      <c r="D168" s="48" t="s">
        <v>474</v>
      </c>
      <c r="E168" s="48" t="s">
        <v>381</v>
      </c>
      <c r="F168" s="48" t="s">
        <v>509</v>
      </c>
      <c r="G168" s="48"/>
      <c r="H168" s="92">
        <f t="shared" si="26"/>
        <v>8600</v>
      </c>
      <c r="I168" s="92">
        <f t="shared" si="26"/>
        <v>9456.3</v>
      </c>
      <c r="J168" s="92">
        <f t="shared" si="26"/>
        <v>9455.8</v>
      </c>
      <c r="K168" s="93">
        <f>J168/I168*100</f>
        <v>99.99471251969587</v>
      </c>
      <c r="L168" s="94"/>
    </row>
    <row r="169" spans="1:12" ht="12.75">
      <c r="A169" s="43"/>
      <c r="B169" s="67" t="s">
        <v>317</v>
      </c>
      <c r="C169" s="91">
        <v>992</v>
      </c>
      <c r="D169" s="48" t="s">
        <v>474</v>
      </c>
      <c r="E169" s="48" t="s">
        <v>381</v>
      </c>
      <c r="F169" s="48" t="s">
        <v>509</v>
      </c>
      <c r="G169" s="48" t="s">
        <v>318</v>
      </c>
      <c r="H169" s="92">
        <v>8600</v>
      </c>
      <c r="I169" s="92">
        <v>9456.3</v>
      </c>
      <c r="J169" s="92">
        <v>9455.8</v>
      </c>
      <c r="K169" s="93">
        <f aca="true" t="shared" si="27" ref="K169:K178">J169/I169*100</f>
        <v>99.99471251969587</v>
      </c>
      <c r="L169" s="94"/>
    </row>
    <row r="170" spans="1:11" ht="41.25" customHeight="1">
      <c r="A170" s="43"/>
      <c r="B170" s="67" t="s">
        <v>510</v>
      </c>
      <c r="C170" s="91">
        <v>992</v>
      </c>
      <c r="D170" s="48" t="s">
        <v>474</v>
      </c>
      <c r="E170" s="48" t="s">
        <v>381</v>
      </c>
      <c r="F170" s="48" t="s">
        <v>511</v>
      </c>
      <c r="G170" s="48"/>
      <c r="H170" s="92">
        <f>SUM(H171)</f>
        <v>400</v>
      </c>
      <c r="I170" s="92">
        <f>SUM(I171)</f>
        <v>5155.6</v>
      </c>
      <c r="J170" s="92">
        <f>SUM(J171)</f>
        <v>5029.1</v>
      </c>
      <c r="K170" s="93">
        <f t="shared" si="27"/>
        <v>97.54635735898829</v>
      </c>
    </row>
    <row r="171" spans="1:11" ht="40.5" customHeight="1">
      <c r="A171" s="43"/>
      <c r="B171" s="67" t="s">
        <v>317</v>
      </c>
      <c r="C171" s="91">
        <v>992</v>
      </c>
      <c r="D171" s="48" t="s">
        <v>474</v>
      </c>
      <c r="E171" s="48" t="s">
        <v>381</v>
      </c>
      <c r="F171" s="48" t="s">
        <v>511</v>
      </c>
      <c r="G171" s="48" t="s">
        <v>318</v>
      </c>
      <c r="H171" s="92">
        <v>400</v>
      </c>
      <c r="I171" s="92">
        <v>5155.6</v>
      </c>
      <c r="J171" s="92">
        <v>5029.1</v>
      </c>
      <c r="K171" s="93">
        <f>J171/I171*100</f>
        <v>97.54635735898829</v>
      </c>
    </row>
    <row r="172" spans="1:11" ht="12.75">
      <c r="A172" s="43"/>
      <c r="B172" s="67" t="s">
        <v>512</v>
      </c>
      <c r="C172" s="91">
        <v>992</v>
      </c>
      <c r="D172" s="48" t="s">
        <v>474</v>
      </c>
      <c r="E172" s="48" t="s">
        <v>381</v>
      </c>
      <c r="F172" s="48" t="s">
        <v>513</v>
      </c>
      <c r="G172" s="48"/>
      <c r="H172" s="92">
        <f>SUM(H173)</f>
        <v>2350</v>
      </c>
      <c r="I172" s="92">
        <f>SUM(I173)</f>
        <v>5839.2</v>
      </c>
      <c r="J172" s="92">
        <f>SUM(J173)</f>
        <v>5737.4</v>
      </c>
      <c r="K172" s="93">
        <f t="shared" si="27"/>
        <v>98.25661049458829</v>
      </c>
    </row>
    <row r="173" spans="1:11" ht="39" customHeight="1">
      <c r="A173" s="43"/>
      <c r="B173" s="67" t="s">
        <v>317</v>
      </c>
      <c r="C173" s="91">
        <v>992</v>
      </c>
      <c r="D173" s="48" t="s">
        <v>474</v>
      </c>
      <c r="E173" s="48" t="s">
        <v>381</v>
      </c>
      <c r="F173" s="48" t="s">
        <v>513</v>
      </c>
      <c r="G173" s="48" t="s">
        <v>318</v>
      </c>
      <c r="H173" s="92">
        <v>2350</v>
      </c>
      <c r="I173" s="92">
        <v>5839.2</v>
      </c>
      <c r="J173" s="92">
        <v>5737.4</v>
      </c>
      <c r="K173" s="93">
        <f t="shared" si="27"/>
        <v>98.25661049458829</v>
      </c>
    </row>
    <row r="174" spans="1:11" ht="36" customHeight="1">
      <c r="A174" s="43"/>
      <c r="B174" s="67" t="s">
        <v>514</v>
      </c>
      <c r="C174" s="91">
        <v>992</v>
      </c>
      <c r="D174" s="48" t="s">
        <v>474</v>
      </c>
      <c r="E174" s="48" t="s">
        <v>381</v>
      </c>
      <c r="F174" s="48" t="s">
        <v>515</v>
      </c>
      <c r="G174" s="48"/>
      <c r="H174" s="92">
        <f>SUM(H175)</f>
        <v>5000</v>
      </c>
      <c r="I174" s="92">
        <f>SUM(I175)</f>
        <v>0</v>
      </c>
      <c r="J174" s="92">
        <f>SUM(J175)</f>
        <v>0</v>
      </c>
      <c r="K174" s="93">
        <v>0</v>
      </c>
    </row>
    <row r="175" spans="1:11" ht="48" customHeight="1">
      <c r="A175" s="43"/>
      <c r="B175" s="14" t="s">
        <v>372</v>
      </c>
      <c r="C175" s="91">
        <v>992</v>
      </c>
      <c r="D175" s="48" t="s">
        <v>474</v>
      </c>
      <c r="E175" s="48" t="s">
        <v>381</v>
      </c>
      <c r="F175" s="48" t="s">
        <v>515</v>
      </c>
      <c r="G175" s="48" t="s">
        <v>373</v>
      </c>
      <c r="H175" s="92">
        <v>5000</v>
      </c>
      <c r="I175" s="92">
        <v>0</v>
      </c>
      <c r="J175" s="92">
        <v>0</v>
      </c>
      <c r="K175" s="93">
        <v>0</v>
      </c>
    </row>
    <row r="176" spans="1:11" ht="79.5" customHeight="1">
      <c r="A176" s="43"/>
      <c r="B176" s="14" t="s">
        <v>516</v>
      </c>
      <c r="C176" s="91">
        <v>992</v>
      </c>
      <c r="D176" s="48" t="s">
        <v>474</v>
      </c>
      <c r="E176" s="48" t="s">
        <v>381</v>
      </c>
      <c r="F176" s="48" t="s">
        <v>517</v>
      </c>
      <c r="G176" s="48"/>
      <c r="H176" s="92">
        <f>SUM(H177)</f>
        <v>0</v>
      </c>
      <c r="I176" s="92">
        <f>SUM(I177)</f>
        <v>500</v>
      </c>
      <c r="J176" s="92">
        <f>SUM(J177)</f>
        <v>495</v>
      </c>
      <c r="K176" s="93">
        <f t="shared" si="27"/>
        <v>99</v>
      </c>
    </row>
    <row r="177" spans="1:11" ht="40.5" customHeight="1">
      <c r="A177" s="43"/>
      <c r="B177" s="67" t="s">
        <v>317</v>
      </c>
      <c r="C177" s="91">
        <v>992</v>
      </c>
      <c r="D177" s="48" t="s">
        <v>474</v>
      </c>
      <c r="E177" s="48" t="s">
        <v>381</v>
      </c>
      <c r="F177" s="48" t="s">
        <v>517</v>
      </c>
      <c r="G177" s="48" t="s">
        <v>318</v>
      </c>
      <c r="H177" s="92">
        <v>0</v>
      </c>
      <c r="I177" s="92">
        <v>500</v>
      </c>
      <c r="J177" s="92">
        <v>495</v>
      </c>
      <c r="K177" s="93">
        <f>J177/I177*100</f>
        <v>99</v>
      </c>
    </row>
    <row r="178" spans="1:11" ht="42.75" customHeight="1">
      <c r="A178" s="43"/>
      <c r="B178" s="14" t="s">
        <v>518</v>
      </c>
      <c r="C178" s="91">
        <v>992</v>
      </c>
      <c r="D178" s="48" t="s">
        <v>474</v>
      </c>
      <c r="E178" s="48" t="s">
        <v>381</v>
      </c>
      <c r="F178" s="48" t="s">
        <v>519</v>
      </c>
      <c r="G178" s="48"/>
      <c r="H178" s="92">
        <f>SUM(H179)</f>
        <v>0</v>
      </c>
      <c r="I178" s="92">
        <f>SUM(I179)</f>
        <v>1431.5</v>
      </c>
      <c r="J178" s="92">
        <f>SUM(J179)</f>
        <v>1417.1</v>
      </c>
      <c r="K178" s="93">
        <f t="shared" si="27"/>
        <v>98.99406217254626</v>
      </c>
    </row>
    <row r="179" spans="1:11" ht="41.25" customHeight="1">
      <c r="A179" s="43"/>
      <c r="B179" s="67" t="s">
        <v>317</v>
      </c>
      <c r="C179" s="91">
        <v>992</v>
      </c>
      <c r="D179" s="48" t="s">
        <v>474</v>
      </c>
      <c r="E179" s="48" t="s">
        <v>381</v>
      </c>
      <c r="F179" s="48" t="s">
        <v>519</v>
      </c>
      <c r="G179" s="48" t="s">
        <v>318</v>
      </c>
      <c r="H179" s="92">
        <v>0</v>
      </c>
      <c r="I179" s="92">
        <v>1431.5</v>
      </c>
      <c r="J179" s="92">
        <v>1417.1</v>
      </c>
      <c r="K179" s="93">
        <f aca="true" t="shared" si="28" ref="K179:K188">J179/I179*100</f>
        <v>98.99406217254626</v>
      </c>
    </row>
    <row r="180" spans="1:11" ht="37.5" customHeight="1">
      <c r="A180" s="15"/>
      <c r="B180" s="14" t="s">
        <v>520</v>
      </c>
      <c r="C180" s="91">
        <v>992</v>
      </c>
      <c r="D180" s="48" t="s">
        <v>474</v>
      </c>
      <c r="E180" s="48" t="s">
        <v>381</v>
      </c>
      <c r="F180" s="48" t="s">
        <v>521</v>
      </c>
      <c r="G180" s="48"/>
      <c r="H180" s="92">
        <f>SUM(H181)</f>
        <v>0</v>
      </c>
      <c r="I180" s="92">
        <f>SUM(I181)</f>
        <v>12754.2</v>
      </c>
      <c r="J180" s="92">
        <f>SUM(J181)</f>
        <v>12753.6</v>
      </c>
      <c r="K180" s="93">
        <f t="shared" si="28"/>
        <v>99.99529566730959</v>
      </c>
    </row>
    <row r="181" spans="1:11" ht="12.75">
      <c r="A181" s="14"/>
      <c r="B181" s="67" t="s">
        <v>317</v>
      </c>
      <c r="C181" s="91">
        <v>992</v>
      </c>
      <c r="D181" s="48" t="s">
        <v>474</v>
      </c>
      <c r="E181" s="48" t="s">
        <v>381</v>
      </c>
      <c r="F181" s="48" t="s">
        <v>521</v>
      </c>
      <c r="G181" s="48" t="s">
        <v>318</v>
      </c>
      <c r="H181" s="92">
        <v>0</v>
      </c>
      <c r="I181" s="92">
        <v>12754.2</v>
      </c>
      <c r="J181" s="92">
        <v>12753.6</v>
      </c>
      <c r="K181" s="93">
        <f t="shared" si="28"/>
        <v>99.99529566730959</v>
      </c>
    </row>
    <row r="182" spans="1:11" ht="38.25" customHeight="1">
      <c r="A182" s="14"/>
      <c r="B182" s="14" t="s">
        <v>522</v>
      </c>
      <c r="C182" s="91">
        <v>992</v>
      </c>
      <c r="D182" s="48" t="s">
        <v>474</v>
      </c>
      <c r="E182" s="48" t="s">
        <v>474</v>
      </c>
      <c r="F182" s="48"/>
      <c r="G182" s="48"/>
      <c r="H182" s="92">
        <f>SUM(H183)</f>
        <v>0</v>
      </c>
      <c r="I182" s="92">
        <f aca="true" t="shared" si="29" ref="I182:J184">SUM(I183)</f>
        <v>13793.1</v>
      </c>
      <c r="J182" s="92">
        <f t="shared" si="29"/>
        <v>13793.1</v>
      </c>
      <c r="K182" s="93">
        <f t="shared" si="28"/>
        <v>100</v>
      </c>
    </row>
    <row r="183" spans="1:11" ht="27.75" customHeight="1">
      <c r="A183" s="14"/>
      <c r="B183" s="67" t="s">
        <v>506</v>
      </c>
      <c r="C183" s="91">
        <v>992</v>
      </c>
      <c r="D183" s="48" t="s">
        <v>474</v>
      </c>
      <c r="E183" s="48" t="s">
        <v>474</v>
      </c>
      <c r="F183" s="48" t="s">
        <v>507</v>
      </c>
      <c r="G183" s="48"/>
      <c r="H183" s="92">
        <f>SUM(H184)</f>
        <v>0</v>
      </c>
      <c r="I183" s="92">
        <f t="shared" si="29"/>
        <v>13793.1</v>
      </c>
      <c r="J183" s="92">
        <f t="shared" si="29"/>
        <v>13793.1</v>
      </c>
      <c r="K183" s="93">
        <f t="shared" si="28"/>
        <v>100</v>
      </c>
    </row>
    <row r="184" spans="1:11" ht="39" customHeight="1">
      <c r="A184" s="14"/>
      <c r="B184" s="67" t="s">
        <v>514</v>
      </c>
      <c r="C184" s="91">
        <v>992</v>
      </c>
      <c r="D184" s="48" t="s">
        <v>474</v>
      </c>
      <c r="E184" s="48" t="s">
        <v>474</v>
      </c>
      <c r="F184" s="48" t="s">
        <v>515</v>
      </c>
      <c r="G184" s="48"/>
      <c r="H184" s="92">
        <f>SUM(H185)</f>
        <v>0</v>
      </c>
      <c r="I184" s="92">
        <f t="shared" si="29"/>
        <v>13793.1</v>
      </c>
      <c r="J184" s="92">
        <f t="shared" si="29"/>
        <v>13793.1</v>
      </c>
      <c r="K184" s="93">
        <f t="shared" si="28"/>
        <v>100</v>
      </c>
    </row>
    <row r="185" spans="1:11" ht="52.5" customHeight="1">
      <c r="A185" s="14"/>
      <c r="B185" s="14" t="s">
        <v>372</v>
      </c>
      <c r="C185" s="91">
        <v>992</v>
      </c>
      <c r="D185" s="48" t="s">
        <v>474</v>
      </c>
      <c r="E185" s="48" t="s">
        <v>474</v>
      </c>
      <c r="F185" s="48" t="s">
        <v>515</v>
      </c>
      <c r="G185" s="48" t="s">
        <v>373</v>
      </c>
      <c r="H185" s="92">
        <v>0</v>
      </c>
      <c r="I185" s="92">
        <v>13793.1</v>
      </c>
      <c r="J185" s="92">
        <v>13793.1</v>
      </c>
      <c r="K185" s="93">
        <f t="shared" si="28"/>
        <v>100</v>
      </c>
    </row>
    <row r="186" spans="1:11" ht="12.75">
      <c r="A186" s="15">
        <v>5</v>
      </c>
      <c r="B186" s="43" t="s">
        <v>523</v>
      </c>
      <c r="C186" s="45">
        <v>992</v>
      </c>
      <c r="D186" s="47" t="s">
        <v>333</v>
      </c>
      <c r="E186" s="47"/>
      <c r="F186" s="47"/>
      <c r="G186" s="47"/>
      <c r="H186" s="89">
        <f>SUM(H187)</f>
        <v>1170.3</v>
      </c>
      <c r="I186" s="89">
        <f>SUM(I187)</f>
        <v>701.5</v>
      </c>
      <c r="J186" s="89">
        <f>SUM(J187)</f>
        <v>701.5</v>
      </c>
      <c r="K186" s="90">
        <f t="shared" si="28"/>
        <v>100</v>
      </c>
    </row>
    <row r="187" spans="1:11" ht="27" customHeight="1">
      <c r="A187" s="14"/>
      <c r="B187" s="67" t="s">
        <v>524</v>
      </c>
      <c r="C187" s="91">
        <v>992</v>
      </c>
      <c r="D187" s="48" t="s">
        <v>333</v>
      </c>
      <c r="E187" s="48" t="s">
        <v>333</v>
      </c>
      <c r="F187" s="48"/>
      <c r="G187" s="48"/>
      <c r="H187" s="92">
        <f>SUM(H188)</f>
        <v>1170.3</v>
      </c>
      <c r="I187" s="92">
        <f aca="true" t="shared" si="30" ref="I187:J190">SUM(I188)</f>
        <v>701.5</v>
      </c>
      <c r="J187" s="92">
        <f t="shared" si="30"/>
        <v>701.5</v>
      </c>
      <c r="K187" s="93">
        <f t="shared" si="28"/>
        <v>100</v>
      </c>
    </row>
    <row r="188" spans="1:11" ht="12.75">
      <c r="A188" s="14"/>
      <c r="B188" s="67" t="s">
        <v>525</v>
      </c>
      <c r="C188" s="91">
        <v>992</v>
      </c>
      <c r="D188" s="48" t="s">
        <v>333</v>
      </c>
      <c r="E188" s="48" t="s">
        <v>333</v>
      </c>
      <c r="F188" s="48" t="s">
        <v>526</v>
      </c>
      <c r="G188" s="48"/>
      <c r="H188" s="92">
        <f>SUM(H189)</f>
        <v>1170.3</v>
      </c>
      <c r="I188" s="92">
        <f t="shared" si="30"/>
        <v>701.5</v>
      </c>
      <c r="J188" s="92">
        <f t="shared" si="30"/>
        <v>701.5</v>
      </c>
      <c r="K188" s="93">
        <f t="shared" si="28"/>
        <v>100</v>
      </c>
    </row>
    <row r="189" spans="1:11" ht="63.75" customHeight="1">
      <c r="A189" s="14"/>
      <c r="B189" s="67" t="s">
        <v>525</v>
      </c>
      <c r="C189" s="48" t="s">
        <v>418</v>
      </c>
      <c r="D189" s="48" t="s">
        <v>333</v>
      </c>
      <c r="E189" s="48" t="s">
        <v>333</v>
      </c>
      <c r="F189" s="48" t="s">
        <v>527</v>
      </c>
      <c r="G189" s="48"/>
      <c r="H189" s="92">
        <f>SUM(H190)</f>
        <v>1170.3</v>
      </c>
      <c r="I189" s="92">
        <f t="shared" si="30"/>
        <v>701.5</v>
      </c>
      <c r="J189" s="92">
        <f t="shared" si="30"/>
        <v>701.5</v>
      </c>
      <c r="K189" s="93">
        <f aca="true" t="shared" si="31" ref="K189:K194">J189/I189*100</f>
        <v>100</v>
      </c>
    </row>
    <row r="190" spans="1:11" ht="12.75">
      <c r="A190" s="14"/>
      <c r="B190" s="67" t="s">
        <v>528</v>
      </c>
      <c r="C190" s="48" t="s">
        <v>418</v>
      </c>
      <c r="D190" s="48" t="s">
        <v>333</v>
      </c>
      <c r="E190" s="48" t="s">
        <v>333</v>
      </c>
      <c r="F190" s="48" t="s">
        <v>529</v>
      </c>
      <c r="G190" s="48"/>
      <c r="H190" s="92">
        <f>SUM(H191)</f>
        <v>1170.3</v>
      </c>
      <c r="I190" s="92">
        <f t="shared" si="30"/>
        <v>701.5</v>
      </c>
      <c r="J190" s="92">
        <f t="shared" si="30"/>
        <v>701.5</v>
      </c>
      <c r="K190" s="93">
        <f t="shared" si="31"/>
        <v>100</v>
      </c>
    </row>
    <row r="191" spans="1:11" ht="12.75">
      <c r="A191" s="14"/>
      <c r="B191" s="67" t="s">
        <v>317</v>
      </c>
      <c r="C191" s="48" t="s">
        <v>418</v>
      </c>
      <c r="D191" s="48" t="s">
        <v>333</v>
      </c>
      <c r="E191" s="48" t="s">
        <v>333</v>
      </c>
      <c r="F191" s="48" t="s">
        <v>530</v>
      </c>
      <c r="G191" s="48" t="s">
        <v>318</v>
      </c>
      <c r="H191" s="92">
        <v>1170.3</v>
      </c>
      <c r="I191" s="92">
        <v>701.5</v>
      </c>
      <c r="J191" s="92">
        <v>701.5</v>
      </c>
      <c r="K191" s="93">
        <f t="shared" si="31"/>
        <v>100</v>
      </c>
    </row>
    <row r="192" spans="1:12" ht="12.75">
      <c r="A192" s="15">
        <v>6</v>
      </c>
      <c r="B192" s="43" t="s">
        <v>531</v>
      </c>
      <c r="C192" s="47">
        <v>992</v>
      </c>
      <c r="D192" s="47" t="s">
        <v>421</v>
      </c>
      <c r="E192" s="47"/>
      <c r="F192" s="47"/>
      <c r="G192" s="47"/>
      <c r="H192" s="89">
        <f aca="true" t="shared" si="32" ref="H192:J193">SUM(H193)</f>
        <v>35306.8</v>
      </c>
      <c r="I192" s="89">
        <f t="shared" si="32"/>
        <v>43463.7</v>
      </c>
      <c r="J192" s="89">
        <f t="shared" si="32"/>
        <v>42898.100000000006</v>
      </c>
      <c r="K192" s="90">
        <f t="shared" si="31"/>
        <v>98.69868418933503</v>
      </c>
      <c r="L192" s="94"/>
    </row>
    <row r="193" spans="1:11" ht="12.75">
      <c r="A193" s="14"/>
      <c r="B193" s="67" t="s">
        <v>532</v>
      </c>
      <c r="C193" s="91">
        <v>992</v>
      </c>
      <c r="D193" s="48" t="s">
        <v>421</v>
      </c>
      <c r="E193" s="48" t="s">
        <v>298</v>
      </c>
      <c r="F193" s="48"/>
      <c r="G193" s="48"/>
      <c r="H193" s="92">
        <f t="shared" si="32"/>
        <v>35306.8</v>
      </c>
      <c r="I193" s="92">
        <f t="shared" si="32"/>
        <v>43463.7</v>
      </c>
      <c r="J193" s="92">
        <f t="shared" si="32"/>
        <v>42898.100000000006</v>
      </c>
      <c r="K193" s="93">
        <f t="shared" si="31"/>
        <v>98.69868418933503</v>
      </c>
    </row>
    <row r="194" spans="1:11" ht="12.75">
      <c r="A194" s="14"/>
      <c r="B194" s="67" t="s">
        <v>533</v>
      </c>
      <c r="C194" s="91">
        <v>992</v>
      </c>
      <c r="D194" s="48" t="s">
        <v>421</v>
      </c>
      <c r="E194" s="48" t="s">
        <v>298</v>
      </c>
      <c r="F194" s="48" t="s">
        <v>534</v>
      </c>
      <c r="G194" s="48"/>
      <c r="H194" s="92">
        <f>SUM(H195+H202+H213)</f>
        <v>35306.8</v>
      </c>
      <c r="I194" s="92">
        <f>SUM(I195+I202+I213)</f>
        <v>43463.7</v>
      </c>
      <c r="J194" s="92">
        <f>SUM(J195+J202+J213)</f>
        <v>42898.100000000006</v>
      </c>
      <c r="K194" s="93">
        <f t="shared" si="31"/>
        <v>98.69868418933503</v>
      </c>
    </row>
    <row r="195" spans="1:11" ht="30" customHeight="1">
      <c r="A195" s="14"/>
      <c r="B195" s="67" t="s">
        <v>535</v>
      </c>
      <c r="C195" s="91">
        <v>992</v>
      </c>
      <c r="D195" s="48" t="s">
        <v>421</v>
      </c>
      <c r="E195" s="48" t="s">
        <v>298</v>
      </c>
      <c r="F195" s="48" t="s">
        <v>536</v>
      </c>
      <c r="G195" s="48"/>
      <c r="H195" s="92">
        <f>SUM(H196)</f>
        <v>20159.9</v>
      </c>
      <c r="I195" s="92">
        <f>SUM(I196+I198+I200)</f>
        <v>24943.300000000003</v>
      </c>
      <c r="J195" s="92">
        <f>SUM(J196+J198+J200)</f>
        <v>24707.000000000004</v>
      </c>
      <c r="K195" s="93">
        <f aca="true" t="shared" si="33" ref="K195:K209">J195/I195*100</f>
        <v>99.05265141340561</v>
      </c>
    </row>
    <row r="196" spans="1:11" ht="53.25" customHeight="1">
      <c r="A196" s="14"/>
      <c r="B196" s="67" t="s">
        <v>537</v>
      </c>
      <c r="C196" s="91">
        <v>992</v>
      </c>
      <c r="D196" s="48" t="s">
        <v>421</v>
      </c>
      <c r="E196" s="48" t="s">
        <v>298</v>
      </c>
      <c r="F196" s="48" t="s">
        <v>538</v>
      </c>
      <c r="G196" s="48"/>
      <c r="H196" s="92">
        <f>SUM(H197)</f>
        <v>20159.9</v>
      </c>
      <c r="I196" s="92">
        <f>SUM(I197)</f>
        <v>20032.2</v>
      </c>
      <c r="J196" s="92">
        <f>SUM(J197)</f>
        <v>20032.2</v>
      </c>
      <c r="K196" s="93">
        <f t="shared" si="33"/>
        <v>100</v>
      </c>
    </row>
    <row r="197" spans="1:11" ht="12.75">
      <c r="A197" s="14"/>
      <c r="B197" s="14" t="s">
        <v>372</v>
      </c>
      <c r="C197" s="91">
        <v>992</v>
      </c>
      <c r="D197" s="48" t="s">
        <v>421</v>
      </c>
      <c r="E197" s="48" t="s">
        <v>298</v>
      </c>
      <c r="F197" s="48" t="s">
        <v>538</v>
      </c>
      <c r="G197" s="48" t="s">
        <v>373</v>
      </c>
      <c r="H197" s="92">
        <v>20159.9</v>
      </c>
      <c r="I197" s="92">
        <v>20032.2</v>
      </c>
      <c r="J197" s="92">
        <v>20032.2</v>
      </c>
      <c r="K197" s="93">
        <f t="shared" si="33"/>
        <v>100</v>
      </c>
    </row>
    <row r="198" spans="1:12" ht="12.75">
      <c r="A198" s="14"/>
      <c r="B198" s="67" t="s">
        <v>539</v>
      </c>
      <c r="C198" s="91">
        <v>992</v>
      </c>
      <c r="D198" s="48" t="s">
        <v>421</v>
      </c>
      <c r="E198" s="48" t="s">
        <v>298</v>
      </c>
      <c r="F198" s="48" t="s">
        <v>540</v>
      </c>
      <c r="G198" s="48"/>
      <c r="H198" s="92">
        <f>SUM(H199)</f>
        <v>0</v>
      </c>
      <c r="I198" s="92">
        <f>SUM(I199)</f>
        <v>4419.7</v>
      </c>
      <c r="J198" s="92">
        <f>SUM(J199)</f>
        <v>4199.6</v>
      </c>
      <c r="K198" s="93">
        <f t="shared" si="33"/>
        <v>95.0200239835283</v>
      </c>
      <c r="L198" s="94"/>
    </row>
    <row r="199" spans="1:11" ht="12.75">
      <c r="A199" s="14"/>
      <c r="B199" s="14" t="s">
        <v>372</v>
      </c>
      <c r="C199" s="91">
        <v>992</v>
      </c>
      <c r="D199" s="48" t="s">
        <v>421</v>
      </c>
      <c r="E199" s="48" t="s">
        <v>298</v>
      </c>
      <c r="F199" s="48" t="s">
        <v>540</v>
      </c>
      <c r="G199" s="48" t="s">
        <v>373</v>
      </c>
      <c r="H199" s="92">
        <v>0</v>
      </c>
      <c r="I199" s="92">
        <v>4419.7</v>
      </c>
      <c r="J199" s="92">
        <v>4199.6</v>
      </c>
      <c r="K199" s="93">
        <f t="shared" si="33"/>
        <v>95.0200239835283</v>
      </c>
    </row>
    <row r="200" spans="1:11" ht="36.75" customHeight="1">
      <c r="A200" s="14"/>
      <c r="B200" s="67" t="s">
        <v>539</v>
      </c>
      <c r="C200" s="91">
        <v>992</v>
      </c>
      <c r="D200" s="48" t="s">
        <v>421</v>
      </c>
      <c r="E200" s="48" t="s">
        <v>298</v>
      </c>
      <c r="F200" s="48" t="s">
        <v>541</v>
      </c>
      <c r="G200" s="48"/>
      <c r="H200" s="92">
        <f>SUM(H201)</f>
        <v>0</v>
      </c>
      <c r="I200" s="92">
        <f>SUM(I201)</f>
        <v>491.4</v>
      </c>
      <c r="J200" s="92">
        <f>SUM(J201)</f>
        <v>475.2</v>
      </c>
      <c r="K200" s="93">
        <f t="shared" si="33"/>
        <v>96.7032967032967</v>
      </c>
    </row>
    <row r="201" spans="1:11" ht="54" customHeight="1">
      <c r="A201" s="14"/>
      <c r="B201" s="14" t="s">
        <v>372</v>
      </c>
      <c r="C201" s="91">
        <v>992</v>
      </c>
      <c r="D201" s="48" t="s">
        <v>421</v>
      </c>
      <c r="E201" s="48" t="s">
        <v>298</v>
      </c>
      <c r="F201" s="48" t="s">
        <v>541</v>
      </c>
      <c r="G201" s="48" t="s">
        <v>373</v>
      </c>
      <c r="H201" s="92">
        <v>0</v>
      </c>
      <c r="I201" s="92">
        <v>491.4</v>
      </c>
      <c r="J201" s="92">
        <v>475.2</v>
      </c>
      <c r="K201" s="93">
        <f t="shared" si="33"/>
        <v>96.7032967032967</v>
      </c>
    </row>
    <row r="202" spans="1:11" ht="12.75">
      <c r="A202" s="14"/>
      <c r="B202" s="67" t="s">
        <v>542</v>
      </c>
      <c r="C202" s="91">
        <v>992</v>
      </c>
      <c r="D202" s="48" t="s">
        <v>421</v>
      </c>
      <c r="E202" s="48" t="s">
        <v>298</v>
      </c>
      <c r="F202" s="48" t="s">
        <v>543</v>
      </c>
      <c r="G202" s="48"/>
      <c r="H202" s="92">
        <f>SUM(H203+H205)</f>
        <v>12062.9</v>
      </c>
      <c r="I202" s="92">
        <f>SUM(I203+I205+I207+I209+I211)</f>
        <v>15230.7</v>
      </c>
      <c r="J202" s="92">
        <f>SUM(J203+J205+J207+J209+J211)</f>
        <v>15096.600000000002</v>
      </c>
      <c r="K202" s="93">
        <f t="shared" si="33"/>
        <v>99.11954145246116</v>
      </c>
    </row>
    <row r="203" spans="1:11" ht="12.75">
      <c r="A203" s="14"/>
      <c r="B203" s="67" t="s">
        <v>544</v>
      </c>
      <c r="C203" s="91">
        <v>992</v>
      </c>
      <c r="D203" s="48" t="s">
        <v>421</v>
      </c>
      <c r="E203" s="48" t="s">
        <v>298</v>
      </c>
      <c r="F203" s="48" t="s">
        <v>545</v>
      </c>
      <c r="G203" s="48"/>
      <c r="H203" s="92">
        <f>SUM(H204)</f>
        <v>11762.9</v>
      </c>
      <c r="I203" s="92">
        <f>SUM(I204)</f>
        <v>11793.7</v>
      </c>
      <c r="J203" s="92">
        <f>SUM(J204)</f>
        <v>11793.7</v>
      </c>
      <c r="K203" s="93">
        <f t="shared" si="33"/>
        <v>100</v>
      </c>
    </row>
    <row r="204" spans="1:12" ht="12.75">
      <c r="A204" s="15"/>
      <c r="B204" s="14" t="s">
        <v>372</v>
      </c>
      <c r="C204" s="91">
        <v>992</v>
      </c>
      <c r="D204" s="48" t="s">
        <v>421</v>
      </c>
      <c r="E204" s="48" t="s">
        <v>298</v>
      </c>
      <c r="F204" s="48" t="s">
        <v>545</v>
      </c>
      <c r="G204" s="48" t="s">
        <v>373</v>
      </c>
      <c r="H204" s="92">
        <v>11762.9</v>
      </c>
      <c r="I204" s="92">
        <v>11793.7</v>
      </c>
      <c r="J204" s="92">
        <v>11793.7</v>
      </c>
      <c r="K204" s="93">
        <f t="shared" si="33"/>
        <v>100</v>
      </c>
      <c r="L204" s="100"/>
    </row>
    <row r="205" spans="1:12" ht="12.75">
      <c r="A205" s="15"/>
      <c r="B205" s="67" t="s">
        <v>546</v>
      </c>
      <c r="C205" s="91">
        <v>992</v>
      </c>
      <c r="D205" s="48" t="s">
        <v>421</v>
      </c>
      <c r="E205" s="48" t="s">
        <v>298</v>
      </c>
      <c r="F205" s="48" t="s">
        <v>547</v>
      </c>
      <c r="G205" s="48"/>
      <c r="H205" s="92">
        <f>SUM(H206)</f>
        <v>300</v>
      </c>
      <c r="I205" s="92">
        <f>SUM(I206)</f>
        <v>0</v>
      </c>
      <c r="J205" s="92">
        <f>SUM(J206)</f>
        <v>0</v>
      </c>
      <c r="K205" s="93">
        <v>0</v>
      </c>
      <c r="L205" s="100"/>
    </row>
    <row r="206" spans="1:12" ht="12.75">
      <c r="A206" s="15"/>
      <c r="B206" s="14" t="s">
        <v>372</v>
      </c>
      <c r="C206" s="91">
        <v>992</v>
      </c>
      <c r="D206" s="48" t="s">
        <v>421</v>
      </c>
      <c r="E206" s="48" t="s">
        <v>298</v>
      </c>
      <c r="F206" s="48" t="s">
        <v>547</v>
      </c>
      <c r="G206" s="48" t="s">
        <v>373</v>
      </c>
      <c r="H206" s="92">
        <v>300</v>
      </c>
      <c r="I206" s="92">
        <v>0</v>
      </c>
      <c r="J206" s="92">
        <v>0</v>
      </c>
      <c r="K206" s="93">
        <v>0</v>
      </c>
      <c r="L206" s="100"/>
    </row>
    <row r="207" spans="1:11" ht="12.75">
      <c r="A207" s="14"/>
      <c r="B207" s="67" t="s">
        <v>548</v>
      </c>
      <c r="C207" s="91">
        <v>992</v>
      </c>
      <c r="D207" s="48" t="s">
        <v>421</v>
      </c>
      <c r="E207" s="48" t="s">
        <v>298</v>
      </c>
      <c r="F207" s="48" t="s">
        <v>549</v>
      </c>
      <c r="G207" s="48"/>
      <c r="H207" s="92">
        <f>SUM(H208)</f>
        <v>0</v>
      </c>
      <c r="I207" s="92">
        <f>SUM(I208)</f>
        <v>300</v>
      </c>
      <c r="J207" s="92">
        <f>SUM(J208)</f>
        <v>300</v>
      </c>
      <c r="K207" s="93">
        <f t="shared" si="33"/>
        <v>100</v>
      </c>
    </row>
    <row r="208" spans="1:11" ht="12.75">
      <c r="A208" s="14"/>
      <c r="B208" s="14" t="s">
        <v>372</v>
      </c>
      <c r="C208" s="91">
        <v>992</v>
      </c>
      <c r="D208" s="48" t="s">
        <v>421</v>
      </c>
      <c r="E208" s="48" t="s">
        <v>298</v>
      </c>
      <c r="F208" s="48" t="s">
        <v>549</v>
      </c>
      <c r="G208" s="48" t="s">
        <v>373</v>
      </c>
      <c r="H208" s="92">
        <v>0</v>
      </c>
      <c r="I208" s="92">
        <v>300</v>
      </c>
      <c r="J208" s="92">
        <v>300</v>
      </c>
      <c r="K208" s="93">
        <f t="shared" si="33"/>
        <v>100</v>
      </c>
    </row>
    <row r="209" spans="1:11" ht="12.75">
      <c r="A209" s="14"/>
      <c r="B209" s="14" t="s">
        <v>539</v>
      </c>
      <c r="C209" s="91">
        <v>992</v>
      </c>
      <c r="D209" s="48" t="s">
        <v>421</v>
      </c>
      <c r="E209" s="48" t="s">
        <v>298</v>
      </c>
      <c r="F209" s="48" t="s">
        <v>550</v>
      </c>
      <c r="G209" s="48"/>
      <c r="H209" s="92">
        <f>SUM(H210)</f>
        <v>0</v>
      </c>
      <c r="I209" s="92">
        <f>SUM(I210)</f>
        <v>2772.2</v>
      </c>
      <c r="J209" s="92">
        <f>SUM(J210)</f>
        <v>2638.2</v>
      </c>
      <c r="K209" s="93">
        <f t="shared" si="33"/>
        <v>95.16629391818772</v>
      </c>
    </row>
    <row r="210" spans="1:11" ht="49.5" customHeight="1">
      <c r="A210" s="14"/>
      <c r="B210" s="14" t="s">
        <v>372</v>
      </c>
      <c r="C210" s="91">
        <v>992</v>
      </c>
      <c r="D210" s="48" t="s">
        <v>421</v>
      </c>
      <c r="E210" s="48" t="s">
        <v>298</v>
      </c>
      <c r="F210" s="48" t="s">
        <v>550</v>
      </c>
      <c r="G210" s="48" t="s">
        <v>373</v>
      </c>
      <c r="H210" s="92">
        <v>0</v>
      </c>
      <c r="I210" s="92">
        <v>2772.2</v>
      </c>
      <c r="J210" s="92">
        <v>2638.2</v>
      </c>
      <c r="K210" s="93">
        <f aca="true" t="shared" si="34" ref="K210:K222">J210/I210*100</f>
        <v>95.16629391818772</v>
      </c>
    </row>
    <row r="211" spans="1:11" ht="78.75" customHeight="1">
      <c r="A211" s="14"/>
      <c r="B211" s="14" t="s">
        <v>539</v>
      </c>
      <c r="C211" s="91">
        <v>992</v>
      </c>
      <c r="D211" s="48" t="s">
        <v>421</v>
      </c>
      <c r="E211" s="48" t="s">
        <v>298</v>
      </c>
      <c r="F211" s="48" t="s">
        <v>551</v>
      </c>
      <c r="G211" s="48"/>
      <c r="H211" s="92">
        <f>SUM(H212)</f>
        <v>0</v>
      </c>
      <c r="I211" s="92">
        <f>SUM(I212)</f>
        <v>364.8</v>
      </c>
      <c r="J211" s="92">
        <f>SUM(J212)</f>
        <v>364.7</v>
      </c>
      <c r="K211" s="93">
        <f t="shared" si="34"/>
        <v>99.97258771929825</v>
      </c>
    </row>
    <row r="212" spans="1:11" ht="54" customHeight="1">
      <c r="A212" s="14"/>
      <c r="B212" s="14" t="s">
        <v>372</v>
      </c>
      <c r="C212" s="91">
        <v>992</v>
      </c>
      <c r="D212" s="48" t="s">
        <v>421</v>
      </c>
      <c r="E212" s="48" t="s">
        <v>298</v>
      </c>
      <c r="F212" s="48" t="s">
        <v>551</v>
      </c>
      <c r="G212" s="48" t="s">
        <v>373</v>
      </c>
      <c r="H212" s="92">
        <v>0</v>
      </c>
      <c r="I212" s="92">
        <v>364.8</v>
      </c>
      <c r="J212" s="92">
        <v>364.7</v>
      </c>
      <c r="K212" s="93">
        <f t="shared" si="34"/>
        <v>99.97258771929825</v>
      </c>
    </row>
    <row r="213" spans="1:11" ht="12.75">
      <c r="A213" s="14"/>
      <c r="B213" s="67" t="s">
        <v>552</v>
      </c>
      <c r="C213" s="91">
        <v>992</v>
      </c>
      <c r="D213" s="48" t="s">
        <v>421</v>
      </c>
      <c r="E213" s="48" t="s">
        <v>298</v>
      </c>
      <c r="F213" s="48" t="s">
        <v>553</v>
      </c>
      <c r="G213" s="48"/>
      <c r="H213" s="92">
        <f aca="true" t="shared" si="35" ref="H213:J214">SUM(H214)</f>
        <v>3084</v>
      </c>
      <c r="I213" s="92">
        <f t="shared" si="35"/>
        <v>3289.7</v>
      </c>
      <c r="J213" s="92">
        <f t="shared" si="35"/>
        <v>3094.5</v>
      </c>
      <c r="K213" s="93">
        <f t="shared" si="34"/>
        <v>94.06632823661732</v>
      </c>
    </row>
    <row r="214" spans="1:11" ht="24" customHeight="1">
      <c r="A214" s="14"/>
      <c r="B214" s="67" t="s">
        <v>554</v>
      </c>
      <c r="C214" s="91">
        <v>992</v>
      </c>
      <c r="D214" s="48" t="s">
        <v>421</v>
      </c>
      <c r="E214" s="48" t="s">
        <v>298</v>
      </c>
      <c r="F214" s="48" t="s">
        <v>555</v>
      </c>
      <c r="G214" s="48"/>
      <c r="H214" s="92">
        <f t="shared" si="35"/>
        <v>3084</v>
      </c>
      <c r="I214" s="92">
        <f t="shared" si="35"/>
        <v>3289.7</v>
      </c>
      <c r="J214" s="92">
        <f t="shared" si="35"/>
        <v>3094.5</v>
      </c>
      <c r="K214" s="93">
        <f t="shared" si="34"/>
        <v>94.06632823661732</v>
      </c>
    </row>
    <row r="215" spans="1:11" ht="12.75">
      <c r="A215" s="14"/>
      <c r="B215" s="67" t="s">
        <v>317</v>
      </c>
      <c r="C215" s="91">
        <v>992</v>
      </c>
      <c r="D215" s="48" t="s">
        <v>421</v>
      </c>
      <c r="E215" s="48" t="s">
        <v>298</v>
      </c>
      <c r="F215" s="48" t="s">
        <v>556</v>
      </c>
      <c r="G215" s="48" t="s">
        <v>318</v>
      </c>
      <c r="H215" s="92">
        <v>3084</v>
      </c>
      <c r="I215" s="92">
        <v>3289.7</v>
      </c>
      <c r="J215" s="92">
        <v>3094.5</v>
      </c>
      <c r="K215" s="93">
        <f t="shared" si="34"/>
        <v>94.06632823661732</v>
      </c>
    </row>
    <row r="216" spans="1:11" ht="15" customHeight="1">
      <c r="A216" s="15">
        <v>7</v>
      </c>
      <c r="B216" s="43" t="s">
        <v>557</v>
      </c>
      <c r="C216" s="45">
        <v>992</v>
      </c>
      <c r="D216" s="47" t="s">
        <v>395</v>
      </c>
      <c r="E216" s="47"/>
      <c r="F216" s="47"/>
      <c r="G216" s="47"/>
      <c r="H216" s="89">
        <f>SUM(H217)</f>
        <v>3782.2</v>
      </c>
      <c r="I216" s="89">
        <f>SUM(I217)</f>
        <v>9653.8</v>
      </c>
      <c r="J216" s="89">
        <f>SUM(J217)</f>
        <v>7856.7</v>
      </c>
      <c r="K216" s="90">
        <f t="shared" si="34"/>
        <v>81.38453251569331</v>
      </c>
    </row>
    <row r="217" spans="1:11" ht="24.75" customHeight="1">
      <c r="A217" s="14"/>
      <c r="B217" s="14" t="s">
        <v>558</v>
      </c>
      <c r="C217" s="91">
        <v>992</v>
      </c>
      <c r="D217" s="48" t="s">
        <v>395</v>
      </c>
      <c r="E217" s="48" t="s">
        <v>381</v>
      </c>
      <c r="F217" s="48"/>
      <c r="G217" s="48"/>
      <c r="H217" s="92">
        <f>SUM(H218+H229)</f>
        <v>3782.2</v>
      </c>
      <c r="I217" s="92">
        <f>SUM(I218+I229)</f>
        <v>9653.8</v>
      </c>
      <c r="J217" s="92">
        <f>SUM(J218+J229)</f>
        <v>7856.7</v>
      </c>
      <c r="K217" s="93">
        <f t="shared" si="34"/>
        <v>81.38453251569331</v>
      </c>
    </row>
    <row r="218" spans="1:11" ht="80.25" customHeight="1">
      <c r="A218" s="14"/>
      <c r="B218" s="67" t="s">
        <v>559</v>
      </c>
      <c r="C218" s="91">
        <v>992</v>
      </c>
      <c r="D218" s="48" t="s">
        <v>395</v>
      </c>
      <c r="E218" s="48" t="s">
        <v>381</v>
      </c>
      <c r="F218" s="48" t="s">
        <v>560</v>
      </c>
      <c r="G218" s="48"/>
      <c r="H218" s="92">
        <f>SUM(H219+H222)</f>
        <v>1218.2</v>
      </c>
      <c r="I218" s="92">
        <f>SUM(I219+I222)</f>
        <v>2864.7</v>
      </c>
      <c r="J218" s="92">
        <f>SUM(J219+J222)</f>
        <v>2857.8999999999996</v>
      </c>
      <c r="K218" s="93">
        <f t="shared" si="34"/>
        <v>99.76262784933849</v>
      </c>
    </row>
    <row r="219" spans="1:11" ht="37.5" customHeight="1">
      <c r="A219" s="14"/>
      <c r="B219" s="67" t="s">
        <v>561</v>
      </c>
      <c r="C219" s="91">
        <v>992</v>
      </c>
      <c r="D219" s="48" t="s">
        <v>395</v>
      </c>
      <c r="E219" s="48" t="s">
        <v>381</v>
      </c>
      <c r="F219" s="48" t="s">
        <v>562</v>
      </c>
      <c r="G219" s="48"/>
      <c r="H219" s="92">
        <f aca="true" t="shared" si="36" ref="H219:J220">SUM(H220)</f>
        <v>281.2</v>
      </c>
      <c r="I219" s="92">
        <f t="shared" si="36"/>
        <v>303.7</v>
      </c>
      <c r="J219" s="92">
        <f t="shared" si="36"/>
        <v>303.7</v>
      </c>
      <c r="K219" s="93">
        <f t="shared" si="34"/>
        <v>100</v>
      </c>
    </row>
    <row r="220" spans="1:11" ht="12.75">
      <c r="A220" s="14"/>
      <c r="B220" s="67" t="s">
        <v>563</v>
      </c>
      <c r="C220" s="91">
        <v>992</v>
      </c>
      <c r="D220" s="48" t="s">
        <v>395</v>
      </c>
      <c r="E220" s="48" t="s">
        <v>381</v>
      </c>
      <c r="F220" s="48" t="s">
        <v>564</v>
      </c>
      <c r="G220" s="48"/>
      <c r="H220" s="92">
        <f t="shared" si="36"/>
        <v>281.2</v>
      </c>
      <c r="I220" s="92">
        <f t="shared" si="36"/>
        <v>303.7</v>
      </c>
      <c r="J220" s="92">
        <f t="shared" si="36"/>
        <v>303.7</v>
      </c>
      <c r="K220" s="93">
        <f t="shared" si="34"/>
        <v>100</v>
      </c>
    </row>
    <row r="221" spans="1:11" ht="12.75">
      <c r="A221" s="14"/>
      <c r="B221" s="67" t="s">
        <v>343</v>
      </c>
      <c r="C221" s="91">
        <v>992</v>
      </c>
      <c r="D221" s="48" t="s">
        <v>395</v>
      </c>
      <c r="E221" s="48" t="s">
        <v>381</v>
      </c>
      <c r="F221" s="48" t="s">
        <v>564</v>
      </c>
      <c r="G221" s="48" t="s">
        <v>344</v>
      </c>
      <c r="H221" s="92">
        <v>281.2</v>
      </c>
      <c r="I221" s="92">
        <v>303.7</v>
      </c>
      <c r="J221" s="92">
        <v>303.7</v>
      </c>
      <c r="K221" s="93">
        <f t="shared" si="34"/>
        <v>100</v>
      </c>
    </row>
    <row r="222" spans="1:11" ht="25.5" customHeight="1">
      <c r="A222" s="14"/>
      <c r="B222" s="67" t="s">
        <v>565</v>
      </c>
      <c r="C222" s="48" t="s">
        <v>418</v>
      </c>
      <c r="D222" s="48" t="s">
        <v>395</v>
      </c>
      <c r="E222" s="48" t="s">
        <v>381</v>
      </c>
      <c r="F222" s="48" t="s">
        <v>566</v>
      </c>
      <c r="G222" s="48"/>
      <c r="H222" s="92">
        <f>SUM(H223+H225)</f>
        <v>937</v>
      </c>
      <c r="I222" s="92">
        <f>SUM(I223+I225+I227)</f>
        <v>2561</v>
      </c>
      <c r="J222" s="92">
        <f>SUM(J223+J225+J227)</f>
        <v>2554.2</v>
      </c>
      <c r="K222" s="93">
        <f t="shared" si="34"/>
        <v>99.73447871925029</v>
      </c>
    </row>
    <row r="223" spans="1:11" ht="52.5" customHeight="1">
      <c r="A223" s="14"/>
      <c r="B223" s="67" t="s">
        <v>567</v>
      </c>
      <c r="C223" s="48" t="s">
        <v>418</v>
      </c>
      <c r="D223" s="48" t="s">
        <v>395</v>
      </c>
      <c r="E223" s="48" t="s">
        <v>381</v>
      </c>
      <c r="F223" s="48" t="s">
        <v>568</v>
      </c>
      <c r="G223" s="48"/>
      <c r="H223" s="92">
        <f>SUM(H224)</f>
        <v>500</v>
      </c>
      <c r="I223" s="92">
        <f>SUM(I224)</f>
        <v>1200</v>
      </c>
      <c r="J223" s="92">
        <f>SUM(J224)</f>
        <v>1193.2</v>
      </c>
      <c r="K223" s="93">
        <f aca="true" t="shared" si="37" ref="K223:K230">J223/I223*100</f>
        <v>99.43333333333334</v>
      </c>
    </row>
    <row r="224" spans="1:11" ht="12.75">
      <c r="A224" s="14"/>
      <c r="B224" s="67" t="s">
        <v>343</v>
      </c>
      <c r="C224" s="48" t="s">
        <v>418</v>
      </c>
      <c r="D224" s="48" t="s">
        <v>395</v>
      </c>
      <c r="E224" s="48" t="s">
        <v>381</v>
      </c>
      <c r="F224" s="48" t="s">
        <v>568</v>
      </c>
      <c r="G224" s="48" t="s">
        <v>344</v>
      </c>
      <c r="H224" s="92">
        <v>500</v>
      </c>
      <c r="I224" s="92">
        <v>1200</v>
      </c>
      <c r="J224" s="92">
        <v>1193.2</v>
      </c>
      <c r="K224" s="93">
        <f t="shared" si="37"/>
        <v>99.43333333333334</v>
      </c>
    </row>
    <row r="225" spans="1:11" ht="12.75">
      <c r="A225" s="14"/>
      <c r="B225" s="67" t="s">
        <v>569</v>
      </c>
      <c r="C225" s="48" t="s">
        <v>418</v>
      </c>
      <c r="D225" s="48" t="s">
        <v>395</v>
      </c>
      <c r="E225" s="48" t="s">
        <v>381</v>
      </c>
      <c r="F225" s="48" t="s">
        <v>570</v>
      </c>
      <c r="G225" s="48"/>
      <c r="H225" s="92">
        <f>SUM(H226)</f>
        <v>437</v>
      </c>
      <c r="I225" s="92">
        <f>SUM(I226)</f>
        <v>437</v>
      </c>
      <c r="J225" s="92">
        <f>SUM(J226)</f>
        <v>437</v>
      </c>
      <c r="K225" s="93">
        <f t="shared" si="37"/>
        <v>100</v>
      </c>
    </row>
    <row r="226" spans="1:11" ht="12.75">
      <c r="A226" s="14"/>
      <c r="B226" s="67" t="s">
        <v>343</v>
      </c>
      <c r="C226" s="48" t="s">
        <v>418</v>
      </c>
      <c r="D226" s="48" t="s">
        <v>395</v>
      </c>
      <c r="E226" s="48" t="s">
        <v>381</v>
      </c>
      <c r="F226" s="48" t="s">
        <v>570</v>
      </c>
      <c r="G226" s="48" t="s">
        <v>344</v>
      </c>
      <c r="H226" s="92">
        <v>437</v>
      </c>
      <c r="I226" s="92">
        <v>437</v>
      </c>
      <c r="J226" s="92">
        <v>437</v>
      </c>
      <c r="K226" s="93">
        <f t="shared" si="37"/>
        <v>100</v>
      </c>
    </row>
    <row r="227" spans="1:12" ht="24.75" customHeight="1">
      <c r="A227" s="15"/>
      <c r="B227" s="67" t="s">
        <v>571</v>
      </c>
      <c r="C227" s="91">
        <v>992</v>
      </c>
      <c r="D227" s="48" t="s">
        <v>395</v>
      </c>
      <c r="E227" s="48" t="s">
        <v>381</v>
      </c>
      <c r="F227" s="48" t="s">
        <v>572</v>
      </c>
      <c r="G227" s="48"/>
      <c r="H227" s="92">
        <f>SUM(H228)</f>
        <v>0</v>
      </c>
      <c r="I227" s="92">
        <f>SUM(I228)</f>
        <v>924</v>
      </c>
      <c r="J227" s="92">
        <f>SUM(J228)</f>
        <v>924</v>
      </c>
      <c r="K227" s="93">
        <f t="shared" si="37"/>
        <v>100</v>
      </c>
      <c r="L227" s="100"/>
    </row>
    <row r="228" spans="1:11" ht="24" customHeight="1">
      <c r="A228" s="14"/>
      <c r="B228" s="67" t="s">
        <v>343</v>
      </c>
      <c r="C228" s="91">
        <v>992</v>
      </c>
      <c r="D228" s="48" t="s">
        <v>395</v>
      </c>
      <c r="E228" s="48" t="s">
        <v>381</v>
      </c>
      <c r="F228" s="48" t="s">
        <v>572</v>
      </c>
      <c r="G228" s="48" t="s">
        <v>344</v>
      </c>
      <c r="H228" s="92">
        <v>0</v>
      </c>
      <c r="I228" s="92">
        <v>924</v>
      </c>
      <c r="J228" s="92">
        <v>924</v>
      </c>
      <c r="K228" s="93">
        <f t="shared" si="37"/>
        <v>100</v>
      </c>
    </row>
    <row r="229" spans="1:11" ht="12.75">
      <c r="A229" s="14"/>
      <c r="B229" s="101" t="s">
        <v>573</v>
      </c>
      <c r="C229" s="91">
        <v>992</v>
      </c>
      <c r="D229" s="48" t="s">
        <v>395</v>
      </c>
      <c r="E229" s="48" t="s">
        <v>381</v>
      </c>
      <c r="F229" s="102" t="s">
        <v>574</v>
      </c>
      <c r="G229" s="48"/>
      <c r="H229" s="92">
        <f>SUM(H230+H233+H235+H237+H239)</f>
        <v>2564</v>
      </c>
      <c r="I229" s="92">
        <f>SUM(I230)</f>
        <v>6789.1</v>
      </c>
      <c r="J229" s="92">
        <f>SUM(J230)</f>
        <v>4998.8</v>
      </c>
      <c r="K229" s="93">
        <f t="shared" si="37"/>
        <v>73.62978892636727</v>
      </c>
    </row>
    <row r="230" spans="1:11" ht="12.75">
      <c r="A230" s="14"/>
      <c r="B230" s="101" t="s">
        <v>575</v>
      </c>
      <c r="C230" s="91">
        <v>992</v>
      </c>
      <c r="D230" s="48" t="s">
        <v>395</v>
      </c>
      <c r="E230" s="48" t="s">
        <v>381</v>
      </c>
      <c r="F230" s="102" t="s">
        <v>576</v>
      </c>
      <c r="G230" s="48"/>
      <c r="H230" s="92">
        <f>SUM(H231+H235+H237)</f>
        <v>980</v>
      </c>
      <c r="I230" s="92">
        <f>SUM(I231+I233+I235+I237+I239)</f>
        <v>6789.1</v>
      </c>
      <c r="J230" s="92">
        <f>SUM(J231+J233+J235+J237+J239)</f>
        <v>4998.8</v>
      </c>
      <c r="K230" s="93">
        <f t="shared" si="37"/>
        <v>73.62978892636727</v>
      </c>
    </row>
    <row r="231" spans="1:11" ht="100.5" customHeight="1">
      <c r="A231" s="14"/>
      <c r="B231" s="14" t="s">
        <v>577</v>
      </c>
      <c r="C231" s="91">
        <v>992</v>
      </c>
      <c r="D231" s="48" t="s">
        <v>395</v>
      </c>
      <c r="E231" s="48" t="s">
        <v>381</v>
      </c>
      <c r="F231" s="91" t="s">
        <v>578</v>
      </c>
      <c r="G231" s="48"/>
      <c r="H231" s="92">
        <f>SUM(H232)</f>
        <v>980</v>
      </c>
      <c r="I231" s="92">
        <f>SUM(I232)</f>
        <v>980</v>
      </c>
      <c r="J231" s="92">
        <f>SUM(J232)</f>
        <v>783.4</v>
      </c>
      <c r="K231" s="93">
        <f aca="true" t="shared" si="38" ref="K231:K239">J231/I231*100</f>
        <v>79.93877551020407</v>
      </c>
    </row>
    <row r="232" spans="1:11" ht="12.75">
      <c r="A232" s="14"/>
      <c r="B232" s="67" t="s">
        <v>343</v>
      </c>
      <c r="C232" s="91">
        <v>992</v>
      </c>
      <c r="D232" s="48" t="s">
        <v>395</v>
      </c>
      <c r="E232" s="48" t="s">
        <v>381</v>
      </c>
      <c r="F232" s="91" t="s">
        <v>578</v>
      </c>
      <c r="G232" s="48" t="s">
        <v>344</v>
      </c>
      <c r="H232" s="92">
        <v>980</v>
      </c>
      <c r="I232" s="92">
        <v>980</v>
      </c>
      <c r="J232" s="92">
        <v>783.4</v>
      </c>
      <c r="K232" s="93">
        <f t="shared" si="38"/>
        <v>79.93877551020407</v>
      </c>
    </row>
    <row r="233" spans="1:11" ht="12.75">
      <c r="A233" s="14"/>
      <c r="B233" s="103" t="s">
        <v>579</v>
      </c>
      <c r="C233" s="91">
        <v>992</v>
      </c>
      <c r="D233" s="48" t="s">
        <v>395</v>
      </c>
      <c r="E233" s="48" t="s">
        <v>381</v>
      </c>
      <c r="F233" s="91" t="s">
        <v>580</v>
      </c>
      <c r="G233" s="48"/>
      <c r="H233" s="92">
        <f>SUM(H234)</f>
        <v>1584</v>
      </c>
      <c r="I233" s="92">
        <f>SUM(I234)</f>
        <v>0</v>
      </c>
      <c r="J233" s="92">
        <f>SUM(J234)</f>
        <v>0</v>
      </c>
      <c r="K233" s="93">
        <v>0</v>
      </c>
    </row>
    <row r="234" spans="1:11" ht="12.75">
      <c r="A234" s="14"/>
      <c r="B234" s="104" t="s">
        <v>343</v>
      </c>
      <c r="C234" s="91">
        <v>992</v>
      </c>
      <c r="D234" s="48" t="s">
        <v>395</v>
      </c>
      <c r="E234" s="48" t="s">
        <v>381</v>
      </c>
      <c r="F234" s="91" t="s">
        <v>580</v>
      </c>
      <c r="G234" s="48" t="s">
        <v>344</v>
      </c>
      <c r="H234" s="92">
        <v>1584</v>
      </c>
      <c r="I234" s="92">
        <v>0</v>
      </c>
      <c r="J234" s="92">
        <v>0</v>
      </c>
      <c r="K234" s="93">
        <v>0</v>
      </c>
    </row>
    <row r="235" spans="1:11" ht="12.75">
      <c r="A235" s="14"/>
      <c r="B235" s="14" t="s">
        <v>579</v>
      </c>
      <c r="C235" s="91">
        <v>992</v>
      </c>
      <c r="D235" s="48" t="s">
        <v>395</v>
      </c>
      <c r="E235" s="48" t="s">
        <v>381</v>
      </c>
      <c r="F235" s="91" t="s">
        <v>581</v>
      </c>
      <c r="G235" s="48"/>
      <c r="H235" s="92">
        <f>SUM(H236)</f>
        <v>0</v>
      </c>
      <c r="I235" s="92">
        <f>SUM(I236)</f>
        <v>2223.1</v>
      </c>
      <c r="J235" s="92">
        <f>SUM(J236)</f>
        <v>1625.5</v>
      </c>
      <c r="K235" s="93">
        <f t="shared" si="38"/>
        <v>73.1186181458324</v>
      </c>
    </row>
    <row r="236" spans="1:11" ht="12.75">
      <c r="A236" s="14"/>
      <c r="B236" s="67" t="s">
        <v>343</v>
      </c>
      <c r="C236" s="91">
        <v>992</v>
      </c>
      <c r="D236" s="48" t="s">
        <v>395</v>
      </c>
      <c r="E236" s="48" t="s">
        <v>381</v>
      </c>
      <c r="F236" s="91" t="s">
        <v>581</v>
      </c>
      <c r="G236" s="48" t="s">
        <v>344</v>
      </c>
      <c r="H236" s="92">
        <v>0</v>
      </c>
      <c r="I236" s="92">
        <v>2223.1</v>
      </c>
      <c r="J236" s="92">
        <v>1625.5</v>
      </c>
      <c r="K236" s="93">
        <f t="shared" si="38"/>
        <v>73.1186181458324</v>
      </c>
    </row>
    <row r="237" spans="1:11" ht="12.75">
      <c r="A237" s="14"/>
      <c r="B237" s="14" t="s">
        <v>582</v>
      </c>
      <c r="C237" s="91">
        <v>992</v>
      </c>
      <c r="D237" s="48" t="s">
        <v>395</v>
      </c>
      <c r="E237" s="48" t="s">
        <v>381</v>
      </c>
      <c r="F237" s="48" t="s">
        <v>583</v>
      </c>
      <c r="G237" s="48"/>
      <c r="H237" s="92">
        <f>SUM(H238)</f>
        <v>0</v>
      </c>
      <c r="I237" s="92">
        <f>SUM(I238)</f>
        <v>1362.9</v>
      </c>
      <c r="J237" s="92">
        <f>SUM(J238)</f>
        <v>964.4</v>
      </c>
      <c r="K237" s="93">
        <f t="shared" si="38"/>
        <v>70.76087754053854</v>
      </c>
    </row>
    <row r="238" spans="1:11" ht="12.75">
      <c r="A238" s="14"/>
      <c r="B238" s="67" t="s">
        <v>584</v>
      </c>
      <c r="C238" s="91">
        <v>992</v>
      </c>
      <c r="D238" s="48" t="s">
        <v>395</v>
      </c>
      <c r="E238" s="48" t="s">
        <v>381</v>
      </c>
      <c r="F238" s="48" t="s">
        <v>583</v>
      </c>
      <c r="G238" s="48" t="s">
        <v>344</v>
      </c>
      <c r="H238" s="92">
        <v>0</v>
      </c>
      <c r="I238" s="92">
        <v>1362.9</v>
      </c>
      <c r="J238" s="92">
        <v>964.4</v>
      </c>
      <c r="K238" s="93">
        <f t="shared" si="38"/>
        <v>70.76087754053854</v>
      </c>
    </row>
    <row r="239" spans="1:11" ht="12.75">
      <c r="A239" s="14"/>
      <c r="B239" s="14" t="s">
        <v>585</v>
      </c>
      <c r="C239" s="91">
        <v>992</v>
      </c>
      <c r="D239" s="48" t="s">
        <v>395</v>
      </c>
      <c r="E239" s="48" t="s">
        <v>381</v>
      </c>
      <c r="F239" s="48" t="s">
        <v>586</v>
      </c>
      <c r="G239" s="48"/>
      <c r="H239" s="92">
        <f>SUM(H240)</f>
        <v>0</v>
      </c>
      <c r="I239" s="92">
        <f>SUM(I240)</f>
        <v>2223.1</v>
      </c>
      <c r="J239" s="92">
        <f>SUM(J240)</f>
        <v>1625.5</v>
      </c>
      <c r="K239" s="93">
        <f t="shared" si="38"/>
        <v>73.1186181458324</v>
      </c>
    </row>
    <row r="240" spans="1:11" ht="12.75">
      <c r="A240" s="14"/>
      <c r="B240" s="67" t="s">
        <v>584</v>
      </c>
      <c r="C240" s="91">
        <v>992</v>
      </c>
      <c r="D240" s="48" t="s">
        <v>395</v>
      </c>
      <c r="E240" s="48" t="s">
        <v>381</v>
      </c>
      <c r="F240" s="48" t="s">
        <v>586</v>
      </c>
      <c r="G240" s="48" t="s">
        <v>344</v>
      </c>
      <c r="H240" s="92">
        <v>0</v>
      </c>
      <c r="I240" s="92">
        <v>2223.1</v>
      </c>
      <c r="J240" s="92">
        <v>1625.5</v>
      </c>
      <c r="K240" s="93">
        <f aca="true" t="shared" si="39" ref="K240:K246">J240/I240*100</f>
        <v>73.1186181458324</v>
      </c>
    </row>
    <row r="241" spans="1:11" ht="19.5" customHeight="1">
      <c r="A241" s="15">
        <v>8</v>
      </c>
      <c r="B241" s="43" t="s">
        <v>587</v>
      </c>
      <c r="C241" s="45">
        <v>992</v>
      </c>
      <c r="D241" s="47" t="s">
        <v>588</v>
      </c>
      <c r="E241" s="48"/>
      <c r="F241" s="48"/>
      <c r="G241" s="48"/>
      <c r="H241" s="89">
        <f>SUM(H242)</f>
        <v>10452.5</v>
      </c>
      <c r="I241" s="89">
        <f>SUM(I242)</f>
        <v>11558.300000000003</v>
      </c>
      <c r="J241" s="89">
        <f>SUM(J242)</f>
        <v>11061.9</v>
      </c>
      <c r="K241" s="90">
        <f t="shared" si="39"/>
        <v>95.70525077217235</v>
      </c>
    </row>
    <row r="242" spans="1:11" ht="12.75">
      <c r="A242" s="14"/>
      <c r="B242" s="67" t="s">
        <v>589</v>
      </c>
      <c r="C242" s="91">
        <v>992</v>
      </c>
      <c r="D242" s="48" t="s">
        <v>588</v>
      </c>
      <c r="E242" s="48" t="s">
        <v>298</v>
      </c>
      <c r="F242" s="48"/>
      <c r="G242" s="48"/>
      <c r="H242" s="92">
        <f aca="true" t="shared" si="40" ref="H242:J243">SUM(H243)</f>
        <v>10452.5</v>
      </c>
      <c r="I242" s="92">
        <f t="shared" si="40"/>
        <v>11558.300000000003</v>
      </c>
      <c r="J242" s="92">
        <f t="shared" si="40"/>
        <v>11061.9</v>
      </c>
      <c r="K242" s="93">
        <f t="shared" si="39"/>
        <v>95.70525077217235</v>
      </c>
    </row>
    <row r="243" spans="1:11" ht="75" customHeight="1">
      <c r="A243" s="14"/>
      <c r="B243" s="67" t="s">
        <v>590</v>
      </c>
      <c r="C243" s="91">
        <v>992</v>
      </c>
      <c r="D243" s="48" t="s">
        <v>588</v>
      </c>
      <c r="E243" s="48" t="s">
        <v>298</v>
      </c>
      <c r="F243" s="48" t="s">
        <v>591</v>
      </c>
      <c r="G243" s="48"/>
      <c r="H243" s="92">
        <f t="shared" si="40"/>
        <v>10452.5</v>
      </c>
      <c r="I243" s="92">
        <f t="shared" si="40"/>
        <v>11558.300000000003</v>
      </c>
      <c r="J243" s="92">
        <f t="shared" si="40"/>
        <v>11061.9</v>
      </c>
      <c r="K243" s="93">
        <f t="shared" si="39"/>
        <v>95.70525077217235</v>
      </c>
    </row>
    <row r="244" spans="1:11" ht="26.25" customHeight="1">
      <c r="A244" s="14"/>
      <c r="B244" s="67" t="s">
        <v>592</v>
      </c>
      <c r="C244" s="91">
        <v>992</v>
      </c>
      <c r="D244" s="48" t="s">
        <v>588</v>
      </c>
      <c r="E244" s="48" t="s">
        <v>298</v>
      </c>
      <c r="F244" s="48" t="s">
        <v>593</v>
      </c>
      <c r="G244" s="48"/>
      <c r="H244" s="92">
        <f>SUM(H245+H247)</f>
        <v>10452.5</v>
      </c>
      <c r="I244" s="92">
        <f>SUM(I245+I247+I249+I251)</f>
        <v>11558.300000000003</v>
      </c>
      <c r="J244" s="92">
        <f>SUM(J245+J247+J249+J251)</f>
        <v>11061.9</v>
      </c>
      <c r="K244" s="93">
        <f t="shared" si="39"/>
        <v>95.70525077217235</v>
      </c>
    </row>
    <row r="245" spans="1:11" ht="12.75">
      <c r="A245" s="14"/>
      <c r="B245" s="67" t="s">
        <v>594</v>
      </c>
      <c r="C245" s="91">
        <v>992</v>
      </c>
      <c r="D245" s="48" t="s">
        <v>588</v>
      </c>
      <c r="E245" s="48" t="s">
        <v>298</v>
      </c>
      <c r="F245" s="48" t="s">
        <v>595</v>
      </c>
      <c r="G245" s="48"/>
      <c r="H245" s="92">
        <f>SUM(H246)</f>
        <v>2508.7</v>
      </c>
      <c r="I245" s="92">
        <f>SUM(I246)</f>
        <v>2390.3</v>
      </c>
      <c r="J245" s="92">
        <f>SUM(J246)</f>
        <v>2370.9</v>
      </c>
      <c r="K245" s="93">
        <f t="shared" si="39"/>
        <v>99.18838639501317</v>
      </c>
    </row>
    <row r="246" spans="1:11" ht="12.75">
      <c r="A246" s="14"/>
      <c r="B246" s="67" t="s">
        <v>317</v>
      </c>
      <c r="C246" s="91">
        <v>992</v>
      </c>
      <c r="D246" s="48" t="s">
        <v>588</v>
      </c>
      <c r="E246" s="48" t="s">
        <v>298</v>
      </c>
      <c r="F246" s="48" t="s">
        <v>595</v>
      </c>
      <c r="G246" s="48" t="s">
        <v>318</v>
      </c>
      <c r="H246" s="92">
        <v>2508.7</v>
      </c>
      <c r="I246" s="92">
        <v>2390.3</v>
      </c>
      <c r="J246" s="92">
        <v>2370.9</v>
      </c>
      <c r="K246" s="93">
        <f t="shared" si="39"/>
        <v>99.18838639501317</v>
      </c>
    </row>
    <row r="247" spans="1:11" ht="50.25" customHeight="1">
      <c r="A247" s="14"/>
      <c r="B247" s="67" t="s">
        <v>596</v>
      </c>
      <c r="C247" s="91">
        <v>992</v>
      </c>
      <c r="D247" s="48" t="s">
        <v>588</v>
      </c>
      <c r="E247" s="48" t="s">
        <v>298</v>
      </c>
      <c r="F247" s="48" t="s">
        <v>597</v>
      </c>
      <c r="G247" s="48"/>
      <c r="H247" s="92">
        <f>SUM(H248)</f>
        <v>7943.8</v>
      </c>
      <c r="I247" s="92">
        <f>SUM(I248)</f>
        <v>8019.6</v>
      </c>
      <c r="J247" s="92">
        <f>SUM(J248)</f>
        <v>7703</v>
      </c>
      <c r="K247" s="93">
        <f aca="true" t="shared" si="41" ref="K247:K253">J247/I247*100</f>
        <v>96.0521721781635</v>
      </c>
    </row>
    <row r="248" spans="1:11" ht="12.75">
      <c r="A248" s="14"/>
      <c r="B248" s="14" t="s">
        <v>372</v>
      </c>
      <c r="C248" s="91">
        <v>992</v>
      </c>
      <c r="D248" s="48" t="s">
        <v>588</v>
      </c>
      <c r="E248" s="48" t="s">
        <v>298</v>
      </c>
      <c r="F248" s="48" t="s">
        <v>597</v>
      </c>
      <c r="G248" s="48" t="s">
        <v>373</v>
      </c>
      <c r="H248" s="92">
        <v>7943.8</v>
      </c>
      <c r="I248" s="92">
        <v>8019.6</v>
      </c>
      <c r="J248" s="92">
        <v>7703</v>
      </c>
      <c r="K248" s="93">
        <f t="shared" si="41"/>
        <v>96.0521721781635</v>
      </c>
    </row>
    <row r="249" spans="1:11" ht="12.75">
      <c r="A249" s="14"/>
      <c r="B249" s="14" t="s">
        <v>598</v>
      </c>
      <c r="C249" s="91">
        <v>992</v>
      </c>
      <c r="D249" s="48" t="s">
        <v>588</v>
      </c>
      <c r="E249" s="48" t="s">
        <v>298</v>
      </c>
      <c r="F249" s="48" t="s">
        <v>599</v>
      </c>
      <c r="G249" s="48"/>
      <c r="H249" s="92">
        <f>SUM(H250)</f>
        <v>0</v>
      </c>
      <c r="I249" s="92">
        <f>SUM(I250)</f>
        <v>679.7</v>
      </c>
      <c r="J249" s="92">
        <f>SUM(J250)</f>
        <v>649.6</v>
      </c>
      <c r="K249" s="93">
        <f t="shared" si="41"/>
        <v>95.57157569515962</v>
      </c>
    </row>
    <row r="250" spans="1:11" ht="12.75">
      <c r="A250" s="14"/>
      <c r="B250" s="14" t="s">
        <v>372</v>
      </c>
      <c r="C250" s="91">
        <v>992</v>
      </c>
      <c r="D250" s="48" t="s">
        <v>588</v>
      </c>
      <c r="E250" s="48" t="s">
        <v>298</v>
      </c>
      <c r="F250" s="48" t="s">
        <v>599</v>
      </c>
      <c r="G250" s="48" t="s">
        <v>373</v>
      </c>
      <c r="H250" s="92">
        <v>0</v>
      </c>
      <c r="I250" s="92">
        <v>679.7</v>
      </c>
      <c r="J250" s="92">
        <v>649.6</v>
      </c>
      <c r="K250" s="93">
        <f t="shared" si="41"/>
        <v>95.57157569515962</v>
      </c>
    </row>
    <row r="251" spans="1:11" ht="12.75">
      <c r="A251" s="15"/>
      <c r="B251" s="67" t="s">
        <v>600</v>
      </c>
      <c r="C251" s="91">
        <v>992</v>
      </c>
      <c r="D251" s="48" t="s">
        <v>588</v>
      </c>
      <c r="E251" s="48" t="s">
        <v>298</v>
      </c>
      <c r="F251" s="48" t="s">
        <v>601</v>
      </c>
      <c r="G251" s="48"/>
      <c r="H251" s="92">
        <f aca="true" t="shared" si="42" ref="H251:J253">SUM(H252)</f>
        <v>0</v>
      </c>
      <c r="I251" s="92">
        <f t="shared" si="42"/>
        <v>468.7</v>
      </c>
      <c r="J251" s="92">
        <f t="shared" si="42"/>
        <v>338.4</v>
      </c>
      <c r="K251" s="93">
        <f t="shared" si="41"/>
        <v>72.19970130147215</v>
      </c>
    </row>
    <row r="252" spans="1:12" ht="50.25" customHeight="1">
      <c r="A252" s="15"/>
      <c r="B252" s="14" t="s">
        <v>372</v>
      </c>
      <c r="C252" s="91">
        <v>992</v>
      </c>
      <c r="D252" s="48" t="s">
        <v>588</v>
      </c>
      <c r="E252" s="48" t="s">
        <v>298</v>
      </c>
      <c r="F252" s="48" t="s">
        <v>601</v>
      </c>
      <c r="G252" s="48" t="s">
        <v>373</v>
      </c>
      <c r="H252" s="92">
        <v>0</v>
      </c>
      <c r="I252" s="92">
        <v>468.7</v>
      </c>
      <c r="J252" s="92">
        <v>338.4</v>
      </c>
      <c r="K252" s="93">
        <f t="shared" si="41"/>
        <v>72.19970130147215</v>
      </c>
      <c r="L252" s="95"/>
    </row>
    <row r="253" spans="1:12" ht="24.75" customHeight="1">
      <c r="A253" s="15">
        <v>9</v>
      </c>
      <c r="B253" s="43" t="s">
        <v>602</v>
      </c>
      <c r="C253" s="45">
        <v>992</v>
      </c>
      <c r="D253" s="47" t="s">
        <v>338</v>
      </c>
      <c r="E253" s="47"/>
      <c r="F253" s="47"/>
      <c r="G253" s="47"/>
      <c r="H253" s="89">
        <f t="shared" si="42"/>
        <v>600</v>
      </c>
      <c r="I253" s="89">
        <f t="shared" si="42"/>
        <v>906.3</v>
      </c>
      <c r="J253" s="89">
        <f t="shared" si="42"/>
        <v>883.2</v>
      </c>
      <c r="K253" s="90">
        <f t="shared" si="41"/>
        <v>97.45117510758028</v>
      </c>
      <c r="L253" s="95"/>
    </row>
    <row r="254" spans="1:11" ht="12.75">
      <c r="A254" s="14"/>
      <c r="B254" s="67" t="s">
        <v>603</v>
      </c>
      <c r="C254" s="91">
        <v>992</v>
      </c>
      <c r="D254" s="48" t="s">
        <v>338</v>
      </c>
      <c r="E254" s="48" t="s">
        <v>298</v>
      </c>
      <c r="F254" s="48"/>
      <c r="G254" s="48"/>
      <c r="H254" s="92">
        <f>SUM(H258)</f>
        <v>600</v>
      </c>
      <c r="I254" s="92">
        <f>SUM(I258)</f>
        <v>906.3</v>
      </c>
      <c r="J254" s="92">
        <f>SUM(J258)</f>
        <v>883.2</v>
      </c>
      <c r="K254" s="93">
        <f>J254/I254*100</f>
        <v>97.45117510758028</v>
      </c>
    </row>
    <row r="255" spans="1:11" ht="26.25" customHeight="1">
      <c r="A255" s="14"/>
      <c r="B255" s="67" t="s">
        <v>604</v>
      </c>
      <c r="C255" s="91"/>
      <c r="D255" s="48" t="s">
        <v>338</v>
      </c>
      <c r="E255" s="48" t="s">
        <v>298</v>
      </c>
      <c r="F255" s="48" t="s">
        <v>605</v>
      </c>
      <c r="G255" s="48"/>
      <c r="H255" s="92">
        <f>SUM(H256)</f>
        <v>600</v>
      </c>
      <c r="I255" s="92">
        <f aca="true" t="shared" si="43" ref="I255:J257">SUM(I256)</f>
        <v>906.3</v>
      </c>
      <c r="J255" s="92">
        <f t="shared" si="43"/>
        <v>883.2</v>
      </c>
      <c r="K255" s="93">
        <f>J255/I255*100</f>
        <v>97.45117510758028</v>
      </c>
    </row>
    <row r="256" spans="1:11" ht="12.75">
      <c r="A256" s="14"/>
      <c r="B256" s="67" t="s">
        <v>606</v>
      </c>
      <c r="C256" s="91"/>
      <c r="D256" s="48" t="s">
        <v>338</v>
      </c>
      <c r="E256" s="48" t="s">
        <v>298</v>
      </c>
      <c r="F256" s="48" t="s">
        <v>607</v>
      </c>
      <c r="G256" s="48"/>
      <c r="H256" s="92">
        <f>SUM(H257)</f>
        <v>600</v>
      </c>
      <c r="I256" s="92">
        <f t="shared" si="43"/>
        <v>906.3</v>
      </c>
      <c r="J256" s="92">
        <f t="shared" si="43"/>
        <v>883.2</v>
      </c>
      <c r="K256" s="93">
        <f>J256/I256*100</f>
        <v>97.45117510758028</v>
      </c>
    </row>
    <row r="257" spans="1:11" ht="12.75">
      <c r="A257" s="14"/>
      <c r="B257" s="67" t="s">
        <v>608</v>
      </c>
      <c r="C257" s="91"/>
      <c r="D257" s="48" t="s">
        <v>338</v>
      </c>
      <c r="E257" s="48" t="s">
        <v>298</v>
      </c>
      <c r="F257" s="48" t="s">
        <v>609</v>
      </c>
      <c r="G257" s="48"/>
      <c r="H257" s="92">
        <f>SUM(H258)</f>
        <v>600</v>
      </c>
      <c r="I257" s="92">
        <f t="shared" si="43"/>
        <v>906.3</v>
      </c>
      <c r="J257" s="92">
        <f t="shared" si="43"/>
        <v>883.2</v>
      </c>
      <c r="K257" s="93">
        <f>J257/I257*100</f>
        <v>97.45117510758028</v>
      </c>
    </row>
    <row r="258" spans="1:11" ht="12.75">
      <c r="A258" s="14"/>
      <c r="B258" s="67" t="s">
        <v>610</v>
      </c>
      <c r="C258" s="91">
        <v>992</v>
      </c>
      <c r="D258" s="48" t="s">
        <v>338</v>
      </c>
      <c r="E258" s="48" t="s">
        <v>298</v>
      </c>
      <c r="F258" s="48" t="s">
        <v>609</v>
      </c>
      <c r="G258" s="48" t="s">
        <v>611</v>
      </c>
      <c r="H258" s="92">
        <v>600</v>
      </c>
      <c r="I258" s="92">
        <v>906.3</v>
      </c>
      <c r="J258" s="92">
        <v>883.2</v>
      </c>
      <c r="K258" s="93">
        <f>J258/I258*100</f>
        <v>97.45117510758028</v>
      </c>
    </row>
    <row r="259" spans="1:9" ht="7.5" customHeight="1">
      <c r="A259" s="76"/>
      <c r="B259" s="76"/>
      <c r="C259" s="76"/>
      <c r="D259" s="76"/>
      <c r="E259" s="76"/>
      <c r="F259" s="105"/>
      <c r="G259" s="76"/>
      <c r="H259" s="76"/>
      <c r="I259" s="76"/>
    </row>
    <row r="260" ht="12.75" hidden="1"/>
    <row r="261" spans="1:9" ht="17.25" customHeight="1">
      <c r="A261" s="77" t="s">
        <v>126</v>
      </c>
      <c r="B261" s="77"/>
      <c r="C261" s="77"/>
      <c r="D261" s="106"/>
      <c r="E261" s="106"/>
      <c r="F261" s="106"/>
      <c r="G261" s="28"/>
      <c r="H261" s="28"/>
      <c r="I261" s="28"/>
    </row>
    <row r="262" spans="1:9" ht="17.25" customHeight="1">
      <c r="A262" s="77" t="s">
        <v>127</v>
      </c>
      <c r="B262" s="77"/>
      <c r="C262" s="77"/>
      <c r="D262" s="77"/>
      <c r="E262" s="77"/>
      <c r="F262" s="106"/>
      <c r="G262" s="28"/>
      <c r="H262" s="28"/>
      <c r="I262" s="28"/>
    </row>
    <row r="263" spans="1:11" ht="12.75">
      <c r="A263" s="77" t="s">
        <v>612</v>
      </c>
      <c r="B263" s="77"/>
      <c r="C263" s="77"/>
      <c r="D263" s="77"/>
      <c r="E263" s="77"/>
      <c r="F263" s="77"/>
      <c r="G263" s="2" t="s">
        <v>128</v>
      </c>
      <c r="H263" s="2"/>
      <c r="I263" s="2"/>
      <c r="J263" s="2"/>
      <c r="K263" s="2"/>
    </row>
    <row r="265" spans="1:11" ht="12.75">
      <c r="A265" s="31"/>
      <c r="B265" s="31"/>
      <c r="C265" s="31"/>
      <c r="D265" s="31"/>
      <c r="E265" s="31"/>
      <c r="F265" s="31"/>
      <c r="G265" s="31"/>
      <c r="I265" s="32"/>
      <c r="J265" s="32"/>
      <c r="K265" s="32"/>
    </row>
  </sheetData>
  <sheetProtection selectLockedCells="1" selectUnlockedCells="1"/>
  <mergeCells count="14">
    <mergeCell ref="D1:K1"/>
    <mergeCell ref="D2:K2"/>
    <mergeCell ref="B3:K3"/>
    <mergeCell ref="D4:K4"/>
    <mergeCell ref="D5:K5"/>
    <mergeCell ref="I6:K6"/>
    <mergeCell ref="A8:K8"/>
    <mergeCell ref="A9:K9"/>
    <mergeCell ref="A10:K10"/>
    <mergeCell ref="A259:E259"/>
    <mergeCell ref="G259:I259"/>
    <mergeCell ref="G263:K263"/>
    <mergeCell ref="A265:G265"/>
    <mergeCell ref="I265:K265"/>
  </mergeCells>
  <printOptions/>
  <pageMargins left="1.18125" right="0.39375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1">
      <selection activeCell="H12" sqref="H12"/>
    </sheetView>
  </sheetViews>
  <sheetFormatPr defaultColWidth="9.00390625" defaultRowHeight="12.75"/>
  <cols>
    <col min="1" max="1" width="2.625" style="0" customWidth="1"/>
    <col min="2" max="2" width="39.00390625" style="0" customWidth="1"/>
    <col min="3" max="3" width="4.00390625" style="0" customWidth="1"/>
    <col min="4" max="4" width="3.375" style="0" customWidth="1"/>
    <col min="5" max="6" width="10.625" style="0" customWidth="1"/>
    <col min="7" max="7" width="10.375" style="0" customWidth="1"/>
    <col min="8" max="8" width="6.125" style="0" customWidth="1"/>
  </cols>
  <sheetData>
    <row r="1" spans="3:8" ht="12.75">
      <c r="C1" s="2" t="s">
        <v>613</v>
      </c>
      <c r="D1" s="2"/>
      <c r="E1" s="2"/>
      <c r="F1" s="2"/>
      <c r="G1" s="2"/>
      <c r="H1" s="2"/>
    </row>
    <row r="2" spans="3:8" ht="15.75" customHeight="1">
      <c r="C2" s="33" t="s">
        <v>130</v>
      </c>
      <c r="D2" s="33"/>
      <c r="E2" s="33"/>
      <c r="F2" s="33"/>
      <c r="G2" s="33"/>
      <c r="H2" s="33"/>
    </row>
    <row r="3" spans="2:8" ht="16.5" customHeight="1">
      <c r="B3" s="2" t="s">
        <v>127</v>
      </c>
      <c r="C3" s="2"/>
      <c r="D3" s="2"/>
      <c r="E3" s="2"/>
      <c r="F3" s="2"/>
      <c r="G3" s="2"/>
      <c r="H3" s="2"/>
    </row>
    <row r="4" spans="3:8" ht="15" customHeight="1">
      <c r="C4" s="2" t="s">
        <v>3</v>
      </c>
      <c r="D4" s="2"/>
      <c r="E4" s="2"/>
      <c r="F4" s="2"/>
      <c r="G4" s="2"/>
      <c r="H4" s="2"/>
    </row>
    <row r="5" spans="1:8" ht="12.75">
      <c r="A5" s="2" t="s">
        <v>131</v>
      </c>
      <c r="B5" s="2"/>
      <c r="C5" s="2"/>
      <c r="D5" s="2"/>
      <c r="E5" s="2"/>
      <c r="F5" s="2"/>
      <c r="G5" s="2"/>
      <c r="H5" s="2"/>
    </row>
    <row r="6" spans="7:8" ht="15.75" customHeight="1">
      <c r="G6" s="79"/>
      <c r="H6" s="79"/>
    </row>
    <row r="7" spans="1:8" ht="16.5" customHeight="1">
      <c r="A7" s="107"/>
      <c r="B7" s="108" t="s">
        <v>614</v>
      </c>
      <c r="C7" s="108"/>
      <c r="D7" s="108"/>
      <c r="E7" s="108"/>
      <c r="F7" s="108"/>
      <c r="G7" s="108"/>
      <c r="H7" s="107"/>
    </row>
    <row r="8" spans="1:8" ht="36.75" customHeight="1">
      <c r="A8" s="80" t="s">
        <v>615</v>
      </c>
      <c r="B8" s="80"/>
      <c r="C8" s="80"/>
      <c r="D8" s="80"/>
      <c r="E8" s="80"/>
      <c r="F8" s="80"/>
      <c r="G8" s="80"/>
      <c r="H8" s="80"/>
    </row>
    <row r="9" spans="1:8" ht="15" customHeight="1">
      <c r="A9" s="108" t="s">
        <v>616</v>
      </c>
      <c r="B9" s="108"/>
      <c r="C9" s="108"/>
      <c r="D9" s="108"/>
      <c r="E9" s="108"/>
      <c r="F9" s="108"/>
      <c r="G9" s="108"/>
      <c r="H9" s="108"/>
    </row>
    <row r="10" spans="1:8" ht="3.75" customHeight="1">
      <c r="A10" s="28"/>
      <c r="B10" s="28"/>
      <c r="C10" s="28"/>
      <c r="D10" s="28"/>
      <c r="E10" s="28"/>
      <c r="F10" s="28"/>
      <c r="G10" s="28"/>
      <c r="H10" s="28"/>
    </row>
    <row r="11" spans="1:8" ht="19.5" customHeight="1">
      <c r="A11" s="28"/>
      <c r="B11" s="28"/>
      <c r="C11" s="28"/>
      <c r="D11" s="28"/>
      <c r="E11" s="28"/>
      <c r="F11" s="28"/>
      <c r="G11" s="5" t="s">
        <v>7</v>
      </c>
      <c r="H11" s="5"/>
    </row>
    <row r="12" spans="1:8" ht="135.75" customHeight="1">
      <c r="A12" s="109" t="s">
        <v>8</v>
      </c>
      <c r="B12" s="110" t="s">
        <v>617</v>
      </c>
      <c r="C12" s="110" t="s">
        <v>618</v>
      </c>
      <c r="D12" s="110" t="s">
        <v>290</v>
      </c>
      <c r="E12" s="36" t="s">
        <v>619</v>
      </c>
      <c r="F12" s="37" t="s">
        <v>135</v>
      </c>
      <c r="G12" s="37" t="s">
        <v>620</v>
      </c>
      <c r="H12" s="37" t="s">
        <v>137</v>
      </c>
    </row>
    <row r="13" spans="1:8" ht="12.75">
      <c r="A13" s="67"/>
      <c r="B13" s="43" t="s">
        <v>138</v>
      </c>
      <c r="C13" s="47"/>
      <c r="D13" s="47"/>
      <c r="E13" s="111">
        <f>SUM(E14+E20+E24+E28+E32+E34+E36+E38+E40)</f>
        <v>155213.30000000002</v>
      </c>
      <c r="F13" s="111">
        <f>SUM(F14+F20+F24+F28+F32+F34+F36+F38+F40)</f>
        <v>222905.99999999994</v>
      </c>
      <c r="G13" s="111">
        <f>SUM(G14+G20+G24+G28+G32+G34+G36+G38+G40)</f>
        <v>201962.2</v>
      </c>
      <c r="H13" s="111">
        <f aca="true" t="shared" si="0" ref="H13:H34">SUM(G13/F13*100)</f>
        <v>90.604200873911</v>
      </c>
    </row>
    <row r="14" spans="1:8" ht="14.25" customHeight="1">
      <c r="A14" s="43">
        <v>1</v>
      </c>
      <c r="B14" s="43" t="s">
        <v>297</v>
      </c>
      <c r="C14" s="47" t="s">
        <v>298</v>
      </c>
      <c r="D14" s="47"/>
      <c r="E14" s="111">
        <f>SUM(E15+E16+E19+E17)</f>
        <v>42882</v>
      </c>
      <c r="F14" s="111">
        <f>SUM(F15+F16+F19+F17+F18)</f>
        <v>47149.200000000004</v>
      </c>
      <c r="G14" s="111">
        <f>SUM(G15+G16+G19+G17+G18)</f>
        <v>46390.700000000004</v>
      </c>
      <c r="H14" s="111">
        <f t="shared" si="0"/>
        <v>98.39127705242082</v>
      </c>
    </row>
    <row r="15" spans="1:8" ht="36.75" customHeight="1">
      <c r="A15" s="14"/>
      <c r="B15" s="67" t="s">
        <v>299</v>
      </c>
      <c r="C15" s="48" t="s">
        <v>298</v>
      </c>
      <c r="D15" s="48" t="s">
        <v>300</v>
      </c>
      <c r="E15" s="112">
        <v>1120.2</v>
      </c>
      <c r="F15" s="112">
        <v>1135.6</v>
      </c>
      <c r="G15" s="112">
        <v>1107.8</v>
      </c>
      <c r="H15" s="112">
        <f t="shared" si="0"/>
        <v>97.551954913702</v>
      </c>
    </row>
    <row r="16" spans="1:8" ht="54" customHeight="1">
      <c r="A16" s="14"/>
      <c r="B16" s="67" t="s">
        <v>621</v>
      </c>
      <c r="C16" s="48" t="s">
        <v>298</v>
      </c>
      <c r="D16" s="48" t="s">
        <v>310</v>
      </c>
      <c r="E16" s="112">
        <v>17323.8</v>
      </c>
      <c r="F16" s="112">
        <v>17321.4</v>
      </c>
      <c r="G16" s="112">
        <v>17133.3</v>
      </c>
      <c r="H16" s="112">
        <f t="shared" si="0"/>
        <v>98.91406006442895</v>
      </c>
    </row>
    <row r="17" spans="1:8" ht="37.5" customHeight="1">
      <c r="A17" s="14"/>
      <c r="B17" s="67" t="s">
        <v>325</v>
      </c>
      <c r="C17" s="48" t="s">
        <v>298</v>
      </c>
      <c r="D17" s="48" t="s">
        <v>326</v>
      </c>
      <c r="E17" s="112">
        <v>887.5</v>
      </c>
      <c r="F17" s="112">
        <v>887.5</v>
      </c>
      <c r="G17" s="112">
        <v>887.5</v>
      </c>
      <c r="H17" s="112">
        <f t="shared" si="0"/>
        <v>100</v>
      </c>
    </row>
    <row r="18" spans="1:8" ht="24.75" customHeight="1">
      <c r="A18" s="14"/>
      <c r="B18" s="113" t="s">
        <v>332</v>
      </c>
      <c r="C18" s="48" t="s">
        <v>298</v>
      </c>
      <c r="D18" s="48" t="s">
        <v>333</v>
      </c>
      <c r="E18" s="112">
        <v>0</v>
      </c>
      <c r="F18" s="112">
        <v>2151.9</v>
      </c>
      <c r="G18" s="112">
        <v>2151.9</v>
      </c>
      <c r="H18" s="112">
        <f t="shared" si="0"/>
        <v>100</v>
      </c>
    </row>
    <row r="19" spans="1:8" ht="14.25" customHeight="1">
      <c r="A19" s="14"/>
      <c r="B19" s="67" t="s">
        <v>337</v>
      </c>
      <c r="C19" s="48" t="s">
        <v>298</v>
      </c>
      <c r="D19" s="48" t="s">
        <v>338</v>
      </c>
      <c r="E19" s="112">
        <v>23550.5</v>
      </c>
      <c r="F19" s="112">
        <v>25652.8</v>
      </c>
      <c r="G19" s="112">
        <v>25110.2</v>
      </c>
      <c r="H19" s="112">
        <f t="shared" si="0"/>
        <v>97.88483128547372</v>
      </c>
    </row>
    <row r="20" spans="1:8" s="94" customFormat="1" ht="24" customHeight="1">
      <c r="A20" s="43">
        <v>2</v>
      </c>
      <c r="B20" s="43" t="s">
        <v>380</v>
      </c>
      <c r="C20" s="47" t="s">
        <v>381</v>
      </c>
      <c r="D20" s="47"/>
      <c r="E20" s="111">
        <f>SUM(E21:E23)</f>
        <v>3047.6</v>
      </c>
      <c r="F20" s="111">
        <f>SUM(F21:F23)</f>
        <v>3289.6000000000004</v>
      </c>
      <c r="G20" s="111">
        <f>SUM(G21+G23+G22)</f>
        <v>3276.5000000000005</v>
      </c>
      <c r="H20" s="111">
        <f t="shared" si="0"/>
        <v>99.6017752918288</v>
      </c>
    </row>
    <row r="21" spans="1:8" ht="39" customHeight="1">
      <c r="A21" s="14"/>
      <c r="B21" s="67" t="s">
        <v>382</v>
      </c>
      <c r="C21" s="48" t="s">
        <v>381</v>
      </c>
      <c r="D21" s="48" t="s">
        <v>383</v>
      </c>
      <c r="E21" s="112">
        <v>2407.6</v>
      </c>
      <c r="F21" s="112">
        <v>2746.8</v>
      </c>
      <c r="G21" s="112">
        <v>2746.8</v>
      </c>
      <c r="H21" s="112">
        <f t="shared" si="0"/>
        <v>100</v>
      </c>
    </row>
    <row r="22" spans="1:8" ht="16.5" customHeight="1">
      <c r="A22" s="14"/>
      <c r="B22" s="67" t="s">
        <v>394</v>
      </c>
      <c r="C22" s="48" t="s">
        <v>381</v>
      </c>
      <c r="D22" s="48" t="s">
        <v>395</v>
      </c>
      <c r="E22" s="112">
        <v>100</v>
      </c>
      <c r="F22" s="112">
        <v>69.8</v>
      </c>
      <c r="G22" s="112">
        <v>69.8</v>
      </c>
      <c r="H22" s="112">
        <f t="shared" si="0"/>
        <v>100</v>
      </c>
    </row>
    <row r="23" spans="1:8" ht="38.25" customHeight="1">
      <c r="A23" s="14"/>
      <c r="B23" s="67" t="s">
        <v>402</v>
      </c>
      <c r="C23" s="48" t="s">
        <v>381</v>
      </c>
      <c r="D23" s="48" t="s">
        <v>403</v>
      </c>
      <c r="E23" s="112">
        <v>540</v>
      </c>
      <c r="F23" s="112">
        <v>473</v>
      </c>
      <c r="G23" s="112">
        <v>459.9</v>
      </c>
      <c r="H23" s="112">
        <f t="shared" si="0"/>
        <v>97.23044397463002</v>
      </c>
    </row>
    <row r="24" spans="1:8" ht="15.75" customHeight="1">
      <c r="A24" s="43">
        <v>3</v>
      </c>
      <c r="B24" s="43" t="s">
        <v>419</v>
      </c>
      <c r="C24" s="47" t="s">
        <v>310</v>
      </c>
      <c r="D24" s="47"/>
      <c r="E24" s="89">
        <f>SUM(E25:E27)</f>
        <v>26266.399999999998</v>
      </c>
      <c r="F24" s="89">
        <f>SUM(F25:F27)</f>
        <v>44776.2</v>
      </c>
      <c r="G24" s="89">
        <f>SUM(G25:G27)</f>
        <v>29920.2</v>
      </c>
      <c r="H24" s="90">
        <f>G24/F24*100</f>
        <v>66.82165972101251</v>
      </c>
    </row>
    <row r="25" spans="1:8" ht="15" customHeight="1">
      <c r="A25" s="43"/>
      <c r="B25" s="67" t="s">
        <v>420</v>
      </c>
      <c r="C25" s="48" t="s">
        <v>310</v>
      </c>
      <c r="D25" s="48" t="s">
        <v>421</v>
      </c>
      <c r="E25" s="112">
        <v>0</v>
      </c>
      <c r="F25" s="112">
        <v>887.5</v>
      </c>
      <c r="G25" s="112">
        <v>887.3</v>
      </c>
      <c r="H25" s="112">
        <f>SUM(G25/F25*100)</f>
        <v>99.97746478873239</v>
      </c>
    </row>
    <row r="26" spans="1:8" ht="17.25" customHeight="1">
      <c r="A26" s="43"/>
      <c r="B26" s="67" t="s">
        <v>622</v>
      </c>
      <c r="C26" s="48" t="s">
        <v>310</v>
      </c>
      <c r="D26" s="48" t="s">
        <v>383</v>
      </c>
      <c r="E26" s="112">
        <v>25329.3</v>
      </c>
      <c r="F26" s="112">
        <v>41887.6</v>
      </c>
      <c r="G26" s="112">
        <v>27069.2</v>
      </c>
      <c r="H26" s="112">
        <f>SUM(G26/F26*100)</f>
        <v>64.62342077368959</v>
      </c>
    </row>
    <row r="27" spans="1:8" ht="27.75" customHeight="1">
      <c r="A27" s="43"/>
      <c r="B27" s="67" t="s">
        <v>448</v>
      </c>
      <c r="C27" s="48" t="s">
        <v>310</v>
      </c>
      <c r="D27" s="48" t="s">
        <v>449</v>
      </c>
      <c r="E27" s="112">
        <v>937.1</v>
      </c>
      <c r="F27" s="112">
        <v>2001.1</v>
      </c>
      <c r="G27" s="112">
        <v>1963.7</v>
      </c>
      <c r="H27" s="112">
        <f>SUM(G27/F27*100)</f>
        <v>98.13102793463597</v>
      </c>
    </row>
    <row r="28" spans="1:8" ht="15.75" customHeight="1">
      <c r="A28" s="43">
        <v>4</v>
      </c>
      <c r="B28" s="43" t="s">
        <v>473</v>
      </c>
      <c r="C28" s="47" t="s">
        <v>474</v>
      </c>
      <c r="D28" s="47"/>
      <c r="E28" s="89">
        <f>SUM(E29:E31)</f>
        <v>31705.5</v>
      </c>
      <c r="F28" s="89">
        <f>SUM(F29:F31)</f>
        <v>61407.4</v>
      </c>
      <c r="G28" s="89">
        <f>SUM(G29:G31)</f>
        <v>58973.399999999994</v>
      </c>
      <c r="H28" s="114">
        <f>SUM(G28/F28*100)</f>
        <v>96.03630832766082</v>
      </c>
    </row>
    <row r="29" spans="1:8" ht="16.5" customHeight="1">
      <c r="A29" s="43"/>
      <c r="B29" s="67" t="s">
        <v>475</v>
      </c>
      <c r="C29" s="48" t="s">
        <v>474</v>
      </c>
      <c r="D29" s="48" t="s">
        <v>300</v>
      </c>
      <c r="E29" s="115">
        <v>15355.5</v>
      </c>
      <c r="F29" s="115">
        <v>12477.5</v>
      </c>
      <c r="G29" s="115">
        <v>10292.3</v>
      </c>
      <c r="H29" s="115">
        <f t="shared" si="0"/>
        <v>82.48687637747946</v>
      </c>
    </row>
    <row r="30" spans="1:8" ht="16.5" customHeight="1">
      <c r="A30" s="14"/>
      <c r="B30" s="67" t="s">
        <v>503</v>
      </c>
      <c r="C30" s="48" t="s">
        <v>474</v>
      </c>
      <c r="D30" s="48" t="s">
        <v>381</v>
      </c>
      <c r="E30" s="112">
        <v>16350</v>
      </c>
      <c r="F30" s="112">
        <v>35136.8</v>
      </c>
      <c r="G30" s="112">
        <v>34888</v>
      </c>
      <c r="H30" s="112">
        <f t="shared" si="0"/>
        <v>99.2919104756267</v>
      </c>
    </row>
    <row r="31" spans="1:8" ht="26.25" customHeight="1">
      <c r="A31" s="14"/>
      <c r="B31" s="67" t="s">
        <v>522</v>
      </c>
      <c r="C31" s="48" t="s">
        <v>474</v>
      </c>
      <c r="D31" s="48" t="s">
        <v>474</v>
      </c>
      <c r="E31" s="112">
        <v>0</v>
      </c>
      <c r="F31" s="112">
        <v>13793.1</v>
      </c>
      <c r="G31" s="112">
        <v>13793.1</v>
      </c>
      <c r="H31" s="112">
        <f t="shared" si="0"/>
        <v>100</v>
      </c>
    </row>
    <row r="32" spans="1:8" ht="16.5" customHeight="1">
      <c r="A32" s="15">
        <v>5</v>
      </c>
      <c r="B32" s="43" t="s">
        <v>523</v>
      </c>
      <c r="C32" s="47" t="s">
        <v>333</v>
      </c>
      <c r="D32" s="48"/>
      <c r="E32" s="114">
        <f>SUM(E33)</f>
        <v>1170.3</v>
      </c>
      <c r="F32" s="114">
        <f>SUM(F33)</f>
        <v>701.5</v>
      </c>
      <c r="G32" s="114">
        <f>SUM(G33)</f>
        <v>701.5</v>
      </c>
      <c r="H32" s="114">
        <f t="shared" si="0"/>
        <v>100</v>
      </c>
    </row>
    <row r="33" spans="1:8" ht="15.75" customHeight="1">
      <c r="A33" s="43"/>
      <c r="B33" s="67" t="s">
        <v>623</v>
      </c>
      <c r="C33" s="48" t="s">
        <v>333</v>
      </c>
      <c r="D33" s="48" t="s">
        <v>333</v>
      </c>
      <c r="E33" s="115">
        <v>1170.3</v>
      </c>
      <c r="F33" s="115">
        <v>701.5</v>
      </c>
      <c r="G33" s="115">
        <v>701.5</v>
      </c>
      <c r="H33" s="115">
        <f t="shared" si="0"/>
        <v>100</v>
      </c>
    </row>
    <row r="34" spans="1:8" ht="15.75" customHeight="1">
      <c r="A34" s="43">
        <v>6</v>
      </c>
      <c r="B34" s="43" t="s">
        <v>531</v>
      </c>
      <c r="C34" s="47" t="s">
        <v>421</v>
      </c>
      <c r="D34" s="47"/>
      <c r="E34" s="111">
        <f>SUM(E35)</f>
        <v>35306.8</v>
      </c>
      <c r="F34" s="111">
        <f>SUM(F35)</f>
        <v>43463.7</v>
      </c>
      <c r="G34" s="111">
        <f>SUM(G35)</f>
        <v>42898.1</v>
      </c>
      <c r="H34" s="111">
        <f t="shared" si="0"/>
        <v>98.69868418933501</v>
      </c>
    </row>
    <row r="35" spans="1:8" ht="14.25" customHeight="1">
      <c r="A35" s="43"/>
      <c r="B35" s="67" t="s">
        <v>532</v>
      </c>
      <c r="C35" s="48" t="s">
        <v>421</v>
      </c>
      <c r="D35" s="48" t="s">
        <v>298</v>
      </c>
      <c r="E35" s="115">
        <v>35306.8</v>
      </c>
      <c r="F35" s="115">
        <v>43463.7</v>
      </c>
      <c r="G35" s="115">
        <v>42898.1</v>
      </c>
      <c r="H35" s="115">
        <f>SUM(H36)</f>
        <v>81.38453251569331</v>
      </c>
    </row>
    <row r="36" spans="1:8" ht="12.75">
      <c r="A36" s="43">
        <v>7</v>
      </c>
      <c r="B36" s="43" t="s">
        <v>557</v>
      </c>
      <c r="C36" s="47" t="s">
        <v>395</v>
      </c>
      <c r="D36" s="48"/>
      <c r="E36" s="111">
        <f>SUM(E37)</f>
        <v>3782.2</v>
      </c>
      <c r="F36" s="111">
        <f>SUM(F37)</f>
        <v>9653.8</v>
      </c>
      <c r="G36" s="111">
        <f>SUM(G37)</f>
        <v>7856.7</v>
      </c>
      <c r="H36" s="111">
        <f aca="true" t="shared" si="1" ref="H36:H41">SUM(G36/F36*100)</f>
        <v>81.38453251569331</v>
      </c>
    </row>
    <row r="37" spans="1:8" ht="15" customHeight="1">
      <c r="A37" s="43"/>
      <c r="B37" s="67" t="s">
        <v>558</v>
      </c>
      <c r="C37" s="48" t="s">
        <v>395</v>
      </c>
      <c r="D37" s="48" t="s">
        <v>381</v>
      </c>
      <c r="E37" s="115">
        <v>3782.2</v>
      </c>
      <c r="F37" s="115">
        <v>9653.8</v>
      </c>
      <c r="G37" s="115">
        <v>7856.7</v>
      </c>
      <c r="H37" s="115">
        <f t="shared" si="1"/>
        <v>81.38453251569331</v>
      </c>
    </row>
    <row r="38" spans="1:8" ht="15.75" customHeight="1">
      <c r="A38" s="15">
        <v>8</v>
      </c>
      <c r="B38" s="43" t="s">
        <v>587</v>
      </c>
      <c r="C38" s="47" t="s">
        <v>588</v>
      </c>
      <c r="D38" s="48"/>
      <c r="E38" s="114">
        <f>SUM(E39)</f>
        <v>10452.5</v>
      </c>
      <c r="F38" s="114">
        <f>SUM(F39)</f>
        <v>11558.3</v>
      </c>
      <c r="G38" s="114">
        <f>SUM(G39)</f>
        <v>11061.9</v>
      </c>
      <c r="H38" s="114">
        <f t="shared" si="1"/>
        <v>95.70525077217238</v>
      </c>
    </row>
    <row r="39" spans="1:8" ht="16.5" customHeight="1">
      <c r="A39" s="15"/>
      <c r="B39" s="67" t="s">
        <v>589</v>
      </c>
      <c r="C39" s="48" t="s">
        <v>588</v>
      </c>
      <c r="D39" s="48" t="s">
        <v>298</v>
      </c>
      <c r="E39" s="115">
        <v>10452.5</v>
      </c>
      <c r="F39" s="115">
        <v>11558.3</v>
      </c>
      <c r="G39" s="115">
        <v>11061.9</v>
      </c>
      <c r="H39" s="115">
        <f t="shared" si="1"/>
        <v>95.70525077217238</v>
      </c>
    </row>
    <row r="40" spans="1:8" ht="27.75" customHeight="1">
      <c r="A40" s="15">
        <v>9</v>
      </c>
      <c r="B40" s="43" t="s">
        <v>624</v>
      </c>
      <c r="C40" s="47" t="s">
        <v>338</v>
      </c>
      <c r="D40" s="47"/>
      <c r="E40" s="111">
        <f>SUM(E41)</f>
        <v>600</v>
      </c>
      <c r="F40" s="111">
        <f>SUM(F41)</f>
        <v>906.3</v>
      </c>
      <c r="G40" s="111">
        <f>SUM(G41)</f>
        <v>883.2</v>
      </c>
      <c r="H40" s="111">
        <f t="shared" si="1"/>
        <v>97.45117510758028</v>
      </c>
    </row>
    <row r="41" spans="1:8" ht="27" customHeight="1">
      <c r="A41" s="15"/>
      <c r="B41" s="67" t="s">
        <v>625</v>
      </c>
      <c r="C41" s="48" t="s">
        <v>338</v>
      </c>
      <c r="D41" s="48" t="s">
        <v>298</v>
      </c>
      <c r="E41" s="115">
        <v>600</v>
      </c>
      <c r="F41" s="115">
        <v>906.3</v>
      </c>
      <c r="G41" s="115">
        <v>883.2</v>
      </c>
      <c r="H41" s="115">
        <f t="shared" si="1"/>
        <v>97.45117510758028</v>
      </c>
    </row>
    <row r="42" spans="1:8" ht="16.5" customHeight="1">
      <c r="A42" s="116"/>
      <c r="B42" s="117"/>
      <c r="C42" s="118"/>
      <c r="D42" s="118"/>
      <c r="E42" s="119"/>
      <c r="F42" s="119"/>
      <c r="G42" s="119"/>
      <c r="H42" s="119"/>
    </row>
    <row r="43" spans="1:8" ht="15" customHeight="1">
      <c r="A43" s="120"/>
      <c r="B43" s="121"/>
      <c r="C43" s="122"/>
      <c r="D43" s="122"/>
      <c r="E43" s="123"/>
      <c r="F43" s="123"/>
      <c r="G43" s="123"/>
      <c r="H43" s="123"/>
    </row>
    <row r="44" spans="1:8" ht="15.75" customHeight="1">
      <c r="A44" s="76" t="s">
        <v>126</v>
      </c>
      <c r="B44" s="76"/>
      <c r="C44" s="76"/>
      <c r="D44" s="76"/>
      <c r="E44" s="76"/>
      <c r="F44" s="106"/>
      <c r="G44" s="106"/>
      <c r="H44" s="79"/>
    </row>
    <row r="45" spans="1:8" ht="16.5" customHeight="1">
      <c r="A45" s="106" t="s">
        <v>127</v>
      </c>
      <c r="B45" s="106"/>
      <c r="C45" s="106"/>
      <c r="D45" s="106"/>
      <c r="E45" s="106"/>
      <c r="F45" s="106"/>
      <c r="G45" s="106"/>
      <c r="H45" s="79"/>
    </row>
    <row r="46" spans="1:8" ht="16.5" customHeight="1">
      <c r="A46" s="106" t="s">
        <v>626</v>
      </c>
      <c r="B46" s="106"/>
      <c r="C46" s="106"/>
      <c r="D46" s="106"/>
      <c r="E46" s="106"/>
      <c r="F46" s="106"/>
      <c r="G46" s="106"/>
      <c r="H46" s="106"/>
    </row>
    <row r="47" spans="1:8" ht="12.75">
      <c r="A47" s="124"/>
      <c r="B47" s="125"/>
      <c r="C47" s="126"/>
      <c r="D47" s="126"/>
      <c r="E47" s="79"/>
      <c r="F47" s="79"/>
      <c r="G47" s="79"/>
      <c r="H47" s="79"/>
    </row>
    <row r="48" spans="1:8" ht="15" customHeight="1">
      <c r="A48" s="127"/>
      <c r="B48" s="127"/>
      <c r="C48" s="127"/>
      <c r="D48" s="127"/>
      <c r="E48" s="120"/>
      <c r="F48" s="128"/>
      <c r="G48" s="128"/>
      <c r="H48" s="128"/>
    </row>
    <row r="49" spans="1:8" ht="12.75">
      <c r="A49" s="129"/>
      <c r="B49" s="130"/>
      <c r="C49" s="131"/>
      <c r="D49" s="131"/>
      <c r="E49" s="132"/>
      <c r="F49" s="132"/>
      <c r="G49" s="132"/>
      <c r="H49" s="132"/>
    </row>
    <row r="50" spans="1:8" ht="12.75">
      <c r="A50" s="129"/>
      <c r="B50" s="130"/>
      <c r="C50" s="131"/>
      <c r="D50" s="131"/>
      <c r="E50" s="132"/>
      <c r="F50" s="132"/>
      <c r="G50" s="132"/>
      <c r="H50" s="132"/>
    </row>
    <row r="51" spans="1:8" ht="12.75">
      <c r="A51" s="129"/>
      <c r="B51" s="130"/>
      <c r="C51" s="131"/>
      <c r="D51" s="131"/>
      <c r="E51" s="132"/>
      <c r="F51" s="132"/>
      <c r="G51" s="132"/>
      <c r="H51" s="132"/>
    </row>
    <row r="52" spans="1:8" ht="12.75">
      <c r="A52" s="129"/>
      <c r="B52" s="130"/>
      <c r="C52" s="131"/>
      <c r="D52" s="131"/>
      <c r="E52" s="132"/>
      <c r="F52" s="132"/>
      <c r="G52" s="132"/>
      <c r="H52" s="132"/>
    </row>
    <row r="53" spans="1:8" ht="12.75">
      <c r="A53" s="129"/>
      <c r="B53" s="130"/>
      <c r="C53" s="131"/>
      <c r="D53" s="131"/>
      <c r="E53" s="132"/>
      <c r="F53" s="132"/>
      <c r="G53" s="132"/>
      <c r="H53" s="132"/>
    </row>
    <row r="54" spans="1:8" ht="12.75">
      <c r="A54" s="129"/>
      <c r="B54" s="130"/>
      <c r="C54" s="131"/>
      <c r="D54" s="131"/>
      <c r="E54" s="132"/>
      <c r="F54" s="132"/>
      <c r="G54" s="132"/>
      <c r="H54" s="132"/>
    </row>
    <row r="55" spans="1:8" ht="12.75">
      <c r="A55" s="129"/>
      <c r="B55" s="133"/>
      <c r="C55" s="131"/>
      <c r="D55" s="131"/>
      <c r="E55" s="132"/>
      <c r="F55" s="132"/>
      <c r="G55" s="132"/>
      <c r="H55" s="132"/>
    </row>
    <row r="56" spans="1:8" ht="12.75">
      <c r="A56" s="134"/>
      <c r="B56" s="134"/>
      <c r="C56" s="134"/>
      <c r="D56" s="134"/>
      <c r="E56" s="135"/>
      <c r="F56" s="135"/>
      <c r="G56" s="135"/>
      <c r="H56" s="135"/>
    </row>
    <row r="57" spans="1:8" ht="12.75">
      <c r="A57" s="134"/>
      <c r="B57" s="134"/>
      <c r="C57" s="134"/>
      <c r="D57" s="134"/>
      <c r="E57" s="134"/>
      <c r="F57" s="134"/>
      <c r="G57" s="134"/>
      <c r="H57" s="134"/>
    </row>
    <row r="58" spans="1:8" ht="12.75">
      <c r="A58" s="136"/>
      <c r="B58" s="136"/>
      <c r="C58" s="136"/>
      <c r="D58" s="136"/>
      <c r="E58" s="136"/>
      <c r="F58" s="136"/>
      <c r="G58" s="136"/>
      <c r="H58" s="136"/>
    </row>
    <row r="59" spans="1:8" ht="12.75">
      <c r="A59" s="136"/>
      <c r="B59" s="136"/>
      <c r="C59" s="136"/>
      <c r="D59" s="136"/>
      <c r="E59" s="136"/>
      <c r="F59" s="136"/>
      <c r="G59" s="136"/>
      <c r="H59" s="136"/>
    </row>
    <row r="60" spans="1:8" ht="12.75">
      <c r="A60" s="136"/>
      <c r="B60" s="136"/>
      <c r="C60" s="136"/>
      <c r="D60" s="136"/>
      <c r="E60" s="136"/>
      <c r="F60" s="136"/>
      <c r="G60" s="136"/>
      <c r="H60" s="136"/>
    </row>
    <row r="61" spans="1:8" ht="12.75">
      <c r="A61" s="136"/>
      <c r="B61" s="136"/>
      <c r="C61" s="136"/>
      <c r="D61" s="136"/>
      <c r="E61" s="136"/>
      <c r="F61" s="136"/>
      <c r="G61" s="136"/>
      <c r="H61" s="136"/>
    </row>
    <row r="62" spans="1:8" ht="12.75">
      <c r="A62" s="136"/>
      <c r="B62" s="136"/>
      <c r="C62" s="136"/>
      <c r="D62" s="136"/>
      <c r="E62" s="136"/>
      <c r="F62" s="136"/>
      <c r="G62" s="136"/>
      <c r="H62" s="136"/>
    </row>
    <row r="63" spans="1:8" ht="12.75">
      <c r="A63" s="136"/>
      <c r="B63" s="136"/>
      <c r="C63" s="136"/>
      <c r="D63" s="136"/>
      <c r="E63" s="136"/>
      <c r="F63" s="136"/>
      <c r="G63" s="136"/>
      <c r="H63" s="136"/>
    </row>
    <row r="64" spans="1:8" ht="12.75">
      <c r="A64" s="136"/>
      <c r="B64" s="136"/>
      <c r="C64" s="136"/>
      <c r="D64" s="136"/>
      <c r="E64" s="136"/>
      <c r="F64" s="136"/>
      <c r="G64" s="136"/>
      <c r="H64" s="136"/>
    </row>
    <row r="65" spans="1:8" ht="12.75">
      <c r="A65" s="136"/>
      <c r="B65" s="136"/>
      <c r="C65" s="136"/>
      <c r="D65" s="136"/>
      <c r="E65" s="136"/>
      <c r="F65" s="136"/>
      <c r="G65" s="136"/>
      <c r="H65" s="136"/>
    </row>
    <row r="66" spans="1:8" ht="12.75">
      <c r="A66" s="136"/>
      <c r="B66" s="136"/>
      <c r="C66" s="136"/>
      <c r="D66" s="136"/>
      <c r="E66" s="136"/>
      <c r="F66" s="136"/>
      <c r="G66" s="136"/>
      <c r="H66" s="136"/>
    </row>
    <row r="67" spans="1:8" ht="12.75">
      <c r="A67" s="136"/>
      <c r="B67" s="136"/>
      <c r="C67" s="136"/>
      <c r="D67" s="136"/>
      <c r="E67" s="136"/>
      <c r="F67" s="136"/>
      <c r="G67" s="136"/>
      <c r="H67" s="136"/>
    </row>
    <row r="68" spans="1:8" ht="12.75">
      <c r="A68" s="136"/>
      <c r="B68" s="136"/>
      <c r="C68" s="136"/>
      <c r="D68" s="136"/>
      <c r="E68" s="136"/>
      <c r="F68" s="136"/>
      <c r="G68" s="136"/>
      <c r="H68" s="136"/>
    </row>
    <row r="69" spans="1:8" ht="12.75">
      <c r="A69" s="136"/>
      <c r="B69" s="136"/>
      <c r="C69" s="136"/>
      <c r="D69" s="136"/>
      <c r="E69" s="136"/>
      <c r="F69" s="136"/>
      <c r="G69" s="136"/>
      <c r="H69" s="136"/>
    </row>
    <row r="70" spans="1:8" ht="12.75">
      <c r="A70" s="136"/>
      <c r="B70" s="136"/>
      <c r="C70" s="136"/>
      <c r="D70" s="136"/>
      <c r="E70" s="136"/>
      <c r="F70" s="136"/>
      <c r="G70" s="136"/>
      <c r="H70" s="136"/>
    </row>
    <row r="71" spans="1:8" ht="12.75">
      <c r="A71" s="136"/>
      <c r="B71" s="136"/>
      <c r="C71" s="136"/>
      <c r="D71" s="136"/>
      <c r="E71" s="136"/>
      <c r="F71" s="136"/>
      <c r="G71" s="136"/>
      <c r="H71" s="136"/>
    </row>
    <row r="72" spans="1:8" ht="12.75">
      <c r="A72" s="136"/>
      <c r="B72" s="136"/>
      <c r="C72" s="136"/>
      <c r="D72" s="136"/>
      <c r="E72" s="136"/>
      <c r="F72" s="136"/>
      <c r="G72" s="136"/>
      <c r="H72" s="136"/>
    </row>
    <row r="73" spans="1:8" ht="12.75">
      <c r="A73" s="136"/>
      <c r="B73" s="136"/>
      <c r="C73" s="136"/>
      <c r="D73" s="136"/>
      <c r="E73" s="136"/>
      <c r="F73" s="136"/>
      <c r="G73" s="136"/>
      <c r="H73" s="136"/>
    </row>
    <row r="74" spans="1:8" ht="12.75">
      <c r="A74" s="136"/>
      <c r="B74" s="136"/>
      <c r="C74" s="136"/>
      <c r="D74" s="136"/>
      <c r="E74" s="136"/>
      <c r="F74" s="136"/>
      <c r="G74" s="136"/>
      <c r="H74" s="136"/>
    </row>
    <row r="75" spans="1:8" ht="12.75">
      <c r="A75" s="136"/>
      <c r="B75" s="136"/>
      <c r="C75" s="136"/>
      <c r="D75" s="136"/>
      <c r="E75" s="136"/>
      <c r="F75" s="136"/>
      <c r="G75" s="136"/>
      <c r="H75" s="136"/>
    </row>
    <row r="76" spans="1:8" ht="12.75">
      <c r="A76" s="136"/>
      <c r="B76" s="136"/>
      <c r="C76" s="136"/>
      <c r="D76" s="136"/>
      <c r="E76" s="136"/>
      <c r="F76" s="136"/>
      <c r="G76" s="136"/>
      <c r="H76" s="136"/>
    </row>
    <row r="77" spans="1:8" ht="12.75">
      <c r="A77" s="136"/>
      <c r="B77" s="136"/>
      <c r="C77" s="136"/>
      <c r="D77" s="136"/>
      <c r="E77" s="136"/>
      <c r="F77" s="136"/>
      <c r="G77" s="136"/>
      <c r="H77" s="136"/>
    </row>
    <row r="78" spans="1:8" ht="12.75">
      <c r="A78" s="136"/>
      <c r="B78" s="136"/>
      <c r="C78" s="136"/>
      <c r="D78" s="136"/>
      <c r="E78" s="136"/>
      <c r="F78" s="136"/>
      <c r="G78" s="136"/>
      <c r="H78" s="136"/>
    </row>
    <row r="79" spans="1:8" ht="12.75">
      <c r="A79" s="136"/>
      <c r="B79" s="136"/>
      <c r="C79" s="136"/>
      <c r="D79" s="136"/>
      <c r="E79" s="136"/>
      <c r="F79" s="136"/>
      <c r="G79" s="136"/>
      <c r="H79" s="136"/>
    </row>
    <row r="80" spans="1:8" ht="12.75">
      <c r="A80" s="136"/>
      <c r="B80" s="136"/>
      <c r="C80" s="136"/>
      <c r="D80" s="136"/>
      <c r="E80" s="136"/>
      <c r="F80" s="136"/>
      <c r="G80" s="136"/>
      <c r="H80" s="136"/>
    </row>
    <row r="81" spans="1:8" ht="12.75">
      <c r="A81" s="136"/>
      <c r="B81" s="136"/>
      <c r="C81" s="136"/>
      <c r="D81" s="136"/>
      <c r="E81" s="136"/>
      <c r="F81" s="136"/>
      <c r="G81" s="136"/>
      <c r="H81" s="136"/>
    </row>
    <row r="82" spans="1:8" ht="12.75">
      <c r="A82" s="136"/>
      <c r="B82" s="136"/>
      <c r="C82" s="136"/>
      <c r="D82" s="136"/>
      <c r="E82" s="136"/>
      <c r="F82" s="136"/>
      <c r="G82" s="136"/>
      <c r="H82" s="136"/>
    </row>
    <row r="83" spans="1:8" ht="12.75">
      <c r="A83" s="136"/>
      <c r="B83" s="136"/>
      <c r="C83" s="136"/>
      <c r="D83" s="136"/>
      <c r="E83" s="136"/>
      <c r="F83" s="136"/>
      <c r="G83" s="136"/>
      <c r="H83" s="136"/>
    </row>
    <row r="84" spans="1:8" ht="12.75">
      <c r="A84" s="136"/>
      <c r="B84" s="136"/>
      <c r="C84" s="136"/>
      <c r="D84" s="136"/>
      <c r="E84" s="136"/>
      <c r="F84" s="136"/>
      <c r="G84" s="136"/>
      <c r="H84" s="136"/>
    </row>
    <row r="85" spans="1:8" ht="12.75">
      <c r="A85" s="136"/>
      <c r="B85" s="136"/>
      <c r="C85" s="136"/>
      <c r="D85" s="136"/>
      <c r="E85" s="136"/>
      <c r="F85" s="136"/>
      <c r="G85" s="136"/>
      <c r="H85" s="136"/>
    </row>
    <row r="86" spans="1:8" ht="12.75">
      <c r="A86" s="136"/>
      <c r="B86" s="136"/>
      <c r="C86" s="136"/>
      <c r="D86" s="136"/>
      <c r="E86" s="136"/>
      <c r="F86" s="136"/>
      <c r="G86" s="136"/>
      <c r="H86" s="136"/>
    </row>
    <row r="87" spans="1:8" ht="12.75">
      <c r="A87" s="136"/>
      <c r="B87" s="136"/>
      <c r="C87" s="136"/>
      <c r="D87" s="136"/>
      <c r="E87" s="136"/>
      <c r="F87" s="136"/>
      <c r="G87" s="136"/>
      <c r="H87" s="136"/>
    </row>
    <row r="88" spans="1:8" ht="12.75">
      <c r="A88" s="136"/>
      <c r="B88" s="136"/>
      <c r="C88" s="136"/>
      <c r="D88" s="136"/>
      <c r="E88" s="136"/>
      <c r="F88" s="136"/>
      <c r="G88" s="136"/>
      <c r="H88" s="136"/>
    </row>
    <row r="89" spans="1:8" ht="12.75">
      <c r="A89" s="136"/>
      <c r="B89" s="136"/>
      <c r="C89" s="136"/>
      <c r="D89" s="136"/>
      <c r="E89" s="136"/>
      <c r="F89" s="136"/>
      <c r="G89" s="136"/>
      <c r="H89" s="136"/>
    </row>
    <row r="90" spans="1:8" ht="12.75">
      <c r="A90" s="136"/>
      <c r="B90" s="136"/>
      <c r="C90" s="136"/>
      <c r="D90" s="136"/>
      <c r="E90" s="136"/>
      <c r="F90" s="136"/>
      <c r="G90" s="136"/>
      <c r="H90" s="136"/>
    </row>
    <row r="91" spans="1:8" ht="12.75">
      <c r="A91" s="136"/>
      <c r="B91" s="136"/>
      <c r="C91" s="136"/>
      <c r="D91" s="136"/>
      <c r="E91" s="136"/>
      <c r="F91" s="136"/>
      <c r="G91" s="136"/>
      <c r="H91" s="136"/>
    </row>
    <row r="92" spans="1:8" ht="12.75">
      <c r="A92" s="136"/>
      <c r="B92" s="136"/>
      <c r="C92" s="136"/>
      <c r="D92" s="136"/>
      <c r="E92" s="136"/>
      <c r="F92" s="136"/>
      <c r="G92" s="136"/>
      <c r="H92" s="136"/>
    </row>
    <row r="93" spans="1:8" ht="12.75">
      <c r="A93" s="136"/>
      <c r="B93" s="136"/>
      <c r="C93" s="136"/>
      <c r="D93" s="136"/>
      <c r="E93" s="136"/>
      <c r="F93" s="136"/>
      <c r="G93" s="136"/>
      <c r="H93" s="136"/>
    </row>
    <row r="94" spans="1:8" ht="12.75">
      <c r="A94" s="136"/>
      <c r="B94" s="136"/>
      <c r="C94" s="136"/>
      <c r="D94" s="136"/>
      <c r="E94" s="136"/>
      <c r="F94" s="136"/>
      <c r="G94" s="136"/>
      <c r="H94" s="136"/>
    </row>
    <row r="95" spans="1:8" ht="12.75">
      <c r="A95" s="136"/>
      <c r="B95" s="136"/>
      <c r="C95" s="136"/>
      <c r="D95" s="136"/>
      <c r="E95" s="136"/>
      <c r="F95" s="136"/>
      <c r="G95" s="136"/>
      <c r="H95" s="136"/>
    </row>
    <row r="96" spans="1:8" ht="12.75">
      <c r="A96" s="136"/>
      <c r="B96" s="136"/>
      <c r="C96" s="136"/>
      <c r="D96" s="136"/>
      <c r="E96" s="136"/>
      <c r="F96" s="136"/>
      <c r="G96" s="136"/>
      <c r="H96" s="136"/>
    </row>
    <row r="97" spans="1:8" ht="12.75">
      <c r="A97" s="136"/>
      <c r="B97" s="136"/>
      <c r="C97" s="136"/>
      <c r="D97" s="136"/>
      <c r="E97" s="136"/>
      <c r="F97" s="136"/>
      <c r="G97" s="136"/>
      <c r="H97" s="136"/>
    </row>
    <row r="98" spans="1:8" ht="12.75">
      <c r="A98" s="136"/>
      <c r="B98" s="136"/>
      <c r="C98" s="136"/>
      <c r="D98" s="136"/>
      <c r="E98" s="136"/>
      <c r="F98" s="136"/>
      <c r="G98" s="136"/>
      <c r="H98" s="136"/>
    </row>
    <row r="99" spans="1:8" ht="12.75">
      <c r="A99" s="136"/>
      <c r="B99" s="136"/>
      <c r="C99" s="136"/>
      <c r="D99" s="136"/>
      <c r="E99" s="136"/>
      <c r="F99" s="136"/>
      <c r="G99" s="136"/>
      <c r="H99" s="136"/>
    </row>
    <row r="100" spans="1:8" ht="12.75">
      <c r="A100" s="136"/>
      <c r="B100" s="136"/>
      <c r="C100" s="136"/>
      <c r="D100" s="136"/>
      <c r="E100" s="136"/>
      <c r="F100" s="136"/>
      <c r="G100" s="136"/>
      <c r="H100" s="136"/>
    </row>
    <row r="101" spans="1:8" ht="12.75">
      <c r="A101" s="136"/>
      <c r="B101" s="136"/>
      <c r="C101" s="136"/>
      <c r="D101" s="136"/>
      <c r="E101" s="136"/>
      <c r="F101" s="136"/>
      <c r="G101" s="136"/>
      <c r="H101" s="136"/>
    </row>
    <row r="102" spans="1:8" ht="12.75">
      <c r="A102" s="136"/>
      <c r="B102" s="136"/>
      <c r="C102" s="136"/>
      <c r="D102" s="136"/>
      <c r="E102" s="136"/>
      <c r="F102" s="136"/>
      <c r="G102" s="136"/>
      <c r="H102" s="136"/>
    </row>
    <row r="103" spans="1:8" ht="12.75">
      <c r="A103" s="136"/>
      <c r="B103" s="136"/>
      <c r="C103" s="136"/>
      <c r="D103" s="136"/>
      <c r="E103" s="136"/>
      <c r="F103" s="136"/>
      <c r="G103" s="136"/>
      <c r="H103" s="136"/>
    </row>
    <row r="104" spans="1:8" ht="12.75">
      <c r="A104" s="136"/>
      <c r="B104" s="136"/>
      <c r="C104" s="136"/>
      <c r="D104" s="136"/>
      <c r="E104" s="136"/>
      <c r="F104" s="136"/>
      <c r="G104" s="136"/>
      <c r="H104" s="136"/>
    </row>
    <row r="105" spans="1:8" ht="12.75">
      <c r="A105" s="136"/>
      <c r="B105" s="136"/>
      <c r="C105" s="136"/>
      <c r="D105" s="136"/>
      <c r="E105" s="136"/>
      <c r="F105" s="136"/>
      <c r="G105" s="136"/>
      <c r="H105" s="136"/>
    </row>
    <row r="106" spans="1:8" ht="12.75">
      <c r="A106" s="136"/>
      <c r="B106" s="136"/>
      <c r="C106" s="136"/>
      <c r="D106" s="136"/>
      <c r="E106" s="136"/>
      <c r="F106" s="136"/>
      <c r="G106" s="136"/>
      <c r="H106" s="136"/>
    </row>
    <row r="107" spans="1:8" ht="12.75">
      <c r="A107" s="136"/>
      <c r="B107" s="136"/>
      <c r="C107" s="136"/>
      <c r="D107" s="136"/>
      <c r="E107" s="136"/>
      <c r="F107" s="136"/>
      <c r="G107" s="136"/>
      <c r="H107" s="136"/>
    </row>
    <row r="108" spans="1:8" ht="12.75">
      <c r="A108" s="136"/>
      <c r="B108" s="136"/>
      <c r="C108" s="136"/>
      <c r="D108" s="136"/>
      <c r="E108" s="136"/>
      <c r="F108" s="136"/>
      <c r="G108" s="136"/>
      <c r="H108" s="136"/>
    </row>
    <row r="109" spans="1:8" ht="12.75">
      <c r="A109" s="136"/>
      <c r="B109" s="136"/>
      <c r="C109" s="136"/>
      <c r="D109" s="136"/>
      <c r="E109" s="136"/>
      <c r="F109" s="136"/>
      <c r="G109" s="136"/>
      <c r="H109" s="136"/>
    </row>
    <row r="110" spans="1:8" ht="12.75">
      <c r="A110" s="136"/>
      <c r="B110" s="136"/>
      <c r="C110" s="136"/>
      <c r="D110" s="136"/>
      <c r="E110" s="136"/>
      <c r="F110" s="136"/>
      <c r="G110" s="136"/>
      <c r="H110" s="136"/>
    </row>
    <row r="111" spans="1:8" ht="12.75">
      <c r="A111" s="136"/>
      <c r="B111" s="136"/>
      <c r="C111" s="136"/>
      <c r="D111" s="136"/>
      <c r="E111" s="136"/>
      <c r="F111" s="136"/>
      <c r="G111" s="136"/>
      <c r="H111" s="136"/>
    </row>
    <row r="112" spans="1:8" ht="12.75">
      <c r="A112" s="136"/>
      <c r="B112" s="136"/>
      <c r="C112" s="136"/>
      <c r="D112" s="136"/>
      <c r="E112" s="136"/>
      <c r="F112" s="136"/>
      <c r="G112" s="136"/>
      <c r="H112" s="136"/>
    </row>
    <row r="113" spans="1:8" ht="12.75">
      <c r="A113" s="136"/>
      <c r="B113" s="136"/>
      <c r="C113" s="136"/>
      <c r="D113" s="136"/>
      <c r="E113" s="136"/>
      <c r="F113" s="136"/>
      <c r="G113" s="136"/>
      <c r="H113" s="136"/>
    </row>
    <row r="114" spans="1:8" ht="12.75">
      <c r="A114" s="136"/>
      <c r="B114" s="136"/>
      <c r="C114" s="136"/>
      <c r="D114" s="136"/>
      <c r="E114" s="136"/>
      <c r="F114" s="136"/>
      <c r="G114" s="136"/>
      <c r="H114" s="136"/>
    </row>
    <row r="115" spans="1:8" ht="12.75">
      <c r="A115" s="136"/>
      <c r="B115" s="136"/>
      <c r="C115" s="136"/>
      <c r="D115" s="136"/>
      <c r="E115" s="136"/>
      <c r="F115" s="136"/>
      <c r="G115" s="136"/>
      <c r="H115" s="136"/>
    </row>
    <row r="116" spans="1:8" ht="12.75">
      <c r="A116" s="136"/>
      <c r="B116" s="136"/>
      <c r="C116" s="136"/>
      <c r="D116" s="136"/>
      <c r="E116" s="136"/>
      <c r="F116" s="136"/>
      <c r="G116" s="136"/>
      <c r="H116" s="136"/>
    </row>
    <row r="117" spans="1:8" ht="12.75">
      <c r="A117" s="136"/>
      <c r="B117" s="136"/>
      <c r="C117" s="136"/>
      <c r="D117" s="136"/>
      <c r="E117" s="136"/>
      <c r="F117" s="136"/>
      <c r="G117" s="136"/>
      <c r="H117" s="136"/>
    </row>
    <row r="118" spans="1:8" ht="12.75">
      <c r="A118" s="136"/>
      <c r="B118" s="136"/>
      <c r="C118" s="136"/>
      <c r="D118" s="136"/>
      <c r="E118" s="136"/>
      <c r="F118" s="136"/>
      <c r="G118" s="136"/>
      <c r="H118" s="136"/>
    </row>
    <row r="119" spans="1:8" ht="12.75">
      <c r="A119" s="136"/>
      <c r="B119" s="136"/>
      <c r="C119" s="136"/>
      <c r="D119" s="136"/>
      <c r="E119" s="136"/>
      <c r="F119" s="136"/>
      <c r="G119" s="136"/>
      <c r="H119" s="136"/>
    </row>
    <row r="120" spans="1:8" ht="12.75">
      <c r="A120" s="136"/>
      <c r="B120" s="136"/>
      <c r="C120" s="136"/>
      <c r="D120" s="136"/>
      <c r="E120" s="136"/>
      <c r="F120" s="136"/>
      <c r="G120" s="136"/>
      <c r="H120" s="136"/>
    </row>
    <row r="121" spans="1:8" ht="12.75">
      <c r="A121" s="136"/>
      <c r="B121" s="136"/>
      <c r="C121" s="136"/>
      <c r="D121" s="136"/>
      <c r="E121" s="136"/>
      <c r="F121" s="136"/>
      <c r="G121" s="136"/>
      <c r="H121" s="136"/>
    </row>
    <row r="122" spans="1:8" ht="12.75">
      <c r="A122" s="136"/>
      <c r="B122" s="136"/>
      <c r="C122" s="136"/>
      <c r="D122" s="136"/>
      <c r="E122" s="136"/>
      <c r="F122" s="136"/>
      <c r="G122" s="136"/>
      <c r="H122" s="136"/>
    </row>
    <row r="123" spans="1:8" ht="12.75">
      <c r="A123" s="136"/>
      <c r="B123" s="136"/>
      <c r="C123" s="136"/>
      <c r="D123" s="136"/>
      <c r="E123" s="136"/>
      <c r="F123" s="136"/>
      <c r="G123" s="136"/>
      <c r="H123" s="136"/>
    </row>
    <row r="124" spans="1:8" ht="12.75">
      <c r="A124" s="136"/>
      <c r="B124" s="136"/>
      <c r="C124" s="136"/>
      <c r="D124" s="136"/>
      <c r="E124" s="136"/>
      <c r="F124" s="136"/>
      <c r="G124" s="136"/>
      <c r="H124" s="136"/>
    </row>
    <row r="125" spans="1:8" ht="12.75">
      <c r="A125" s="136"/>
      <c r="B125" s="136"/>
      <c r="C125" s="136"/>
      <c r="D125" s="136"/>
      <c r="E125" s="136"/>
      <c r="F125" s="136"/>
      <c r="G125" s="136"/>
      <c r="H125" s="136"/>
    </row>
    <row r="126" spans="1:8" ht="12.75">
      <c r="A126" s="136"/>
      <c r="B126" s="136"/>
      <c r="C126" s="136"/>
      <c r="D126" s="136"/>
      <c r="E126" s="136"/>
      <c r="F126" s="136"/>
      <c r="G126" s="136"/>
      <c r="H126" s="136"/>
    </row>
    <row r="127" spans="1:8" ht="12.75">
      <c r="A127" s="136"/>
      <c r="B127" s="136"/>
      <c r="C127" s="136"/>
      <c r="D127" s="136"/>
      <c r="E127" s="136"/>
      <c r="F127" s="136"/>
      <c r="G127" s="136"/>
      <c r="H127" s="136"/>
    </row>
    <row r="128" spans="1:8" ht="12.75">
      <c r="A128" s="136"/>
      <c r="B128" s="136"/>
      <c r="C128" s="136"/>
      <c r="D128" s="136"/>
      <c r="E128" s="136"/>
      <c r="F128" s="136"/>
      <c r="G128" s="136"/>
      <c r="H128" s="136"/>
    </row>
    <row r="129" spans="1:8" ht="12.75">
      <c r="A129" s="136"/>
      <c r="B129" s="136"/>
      <c r="C129" s="136"/>
      <c r="D129" s="136"/>
      <c r="E129" s="136"/>
      <c r="F129" s="136"/>
      <c r="G129" s="136"/>
      <c r="H129" s="136"/>
    </row>
    <row r="130" spans="1:8" ht="12.75">
      <c r="A130" s="136"/>
      <c r="B130" s="136"/>
      <c r="C130" s="136"/>
      <c r="D130" s="136"/>
      <c r="E130" s="136"/>
      <c r="F130" s="136"/>
      <c r="G130" s="136"/>
      <c r="H130" s="136"/>
    </row>
    <row r="131" spans="1:8" ht="12.75">
      <c r="A131" s="136"/>
      <c r="B131" s="136"/>
      <c r="C131" s="136"/>
      <c r="D131" s="136"/>
      <c r="E131" s="136"/>
      <c r="F131" s="136"/>
      <c r="G131" s="136"/>
      <c r="H131" s="136"/>
    </row>
    <row r="132" spans="1:8" ht="12.75">
      <c r="A132" s="136"/>
      <c r="B132" s="136"/>
      <c r="C132" s="136"/>
      <c r="D132" s="136"/>
      <c r="E132" s="136"/>
      <c r="F132" s="136"/>
      <c r="G132" s="136"/>
      <c r="H132" s="136"/>
    </row>
    <row r="133" spans="1:8" ht="12.75">
      <c r="A133" s="136"/>
      <c r="B133" s="136"/>
      <c r="C133" s="136"/>
      <c r="D133" s="136"/>
      <c r="E133" s="136"/>
      <c r="F133" s="136"/>
      <c r="G133" s="136"/>
      <c r="H133" s="136"/>
    </row>
    <row r="134" spans="1:8" ht="12.75">
      <c r="A134" s="136"/>
      <c r="B134" s="136"/>
      <c r="C134" s="136"/>
      <c r="D134" s="136"/>
      <c r="E134" s="136"/>
      <c r="F134" s="136"/>
      <c r="G134" s="136"/>
      <c r="H134" s="136"/>
    </row>
    <row r="135" spans="1:8" ht="12.75">
      <c r="A135" s="136"/>
      <c r="B135" s="136"/>
      <c r="C135" s="136"/>
      <c r="D135" s="136"/>
      <c r="E135" s="136"/>
      <c r="F135" s="136"/>
      <c r="G135" s="136"/>
      <c r="H135" s="136"/>
    </row>
    <row r="136" spans="1:8" ht="12.75">
      <c r="A136" s="136"/>
      <c r="B136" s="136"/>
      <c r="C136" s="136"/>
      <c r="D136" s="136"/>
      <c r="E136" s="136"/>
      <c r="F136" s="136"/>
      <c r="G136" s="136"/>
      <c r="H136" s="136"/>
    </row>
    <row r="137" spans="1:8" ht="12.75">
      <c r="A137" s="136"/>
      <c r="B137" s="136"/>
      <c r="C137" s="136"/>
      <c r="D137" s="136"/>
      <c r="E137" s="136"/>
      <c r="F137" s="136"/>
      <c r="G137" s="136"/>
      <c r="H137" s="136"/>
    </row>
    <row r="138" spans="1:8" ht="12.75">
      <c r="A138" s="136"/>
      <c r="B138" s="136"/>
      <c r="C138" s="136"/>
      <c r="D138" s="136"/>
      <c r="E138" s="136"/>
      <c r="F138" s="136"/>
      <c r="G138" s="136"/>
      <c r="H138" s="136"/>
    </row>
    <row r="139" spans="1:8" ht="12.75">
      <c r="A139" s="136"/>
      <c r="B139" s="136"/>
      <c r="C139" s="136"/>
      <c r="D139" s="136"/>
      <c r="E139" s="136"/>
      <c r="F139" s="136"/>
      <c r="G139" s="136"/>
      <c r="H139" s="136"/>
    </row>
    <row r="140" spans="1:8" ht="12.75">
      <c r="A140" s="136"/>
      <c r="B140" s="136"/>
      <c r="C140" s="136"/>
      <c r="D140" s="136"/>
      <c r="E140" s="136"/>
      <c r="F140" s="136"/>
      <c r="G140" s="136"/>
      <c r="H140" s="136"/>
    </row>
    <row r="141" spans="1:8" ht="12.75">
      <c r="A141" s="136"/>
      <c r="B141" s="136"/>
      <c r="C141" s="136"/>
      <c r="D141" s="136"/>
      <c r="E141" s="136"/>
      <c r="F141" s="136"/>
      <c r="G141" s="136"/>
      <c r="H141" s="136"/>
    </row>
    <row r="142" spans="1:8" ht="12.75">
      <c r="A142" s="136"/>
      <c r="B142" s="136"/>
      <c r="C142" s="136"/>
      <c r="D142" s="136"/>
      <c r="E142" s="136"/>
      <c r="F142" s="136"/>
      <c r="G142" s="136"/>
      <c r="H142" s="136"/>
    </row>
    <row r="143" spans="1:8" ht="12.75">
      <c r="A143" s="136"/>
      <c r="B143" s="136"/>
      <c r="C143" s="136"/>
      <c r="D143" s="136"/>
      <c r="E143" s="136"/>
      <c r="F143" s="136"/>
      <c r="G143" s="136"/>
      <c r="H143" s="136"/>
    </row>
    <row r="144" spans="1:8" ht="12.75">
      <c r="A144" s="136"/>
      <c r="B144" s="136"/>
      <c r="C144" s="136"/>
      <c r="D144" s="136"/>
      <c r="E144" s="136"/>
      <c r="F144" s="136"/>
      <c r="G144" s="136"/>
      <c r="H144" s="136"/>
    </row>
    <row r="145" spans="1:8" ht="12.75">
      <c r="A145" s="136"/>
      <c r="B145" s="136"/>
      <c r="C145" s="136"/>
      <c r="D145" s="136"/>
      <c r="E145" s="136"/>
      <c r="F145" s="136"/>
      <c r="G145" s="136"/>
      <c r="H145" s="136"/>
    </row>
    <row r="146" spans="1:8" ht="12.75">
      <c r="A146" s="136"/>
      <c r="B146" s="136"/>
      <c r="C146" s="136"/>
      <c r="D146" s="136"/>
      <c r="E146" s="136"/>
      <c r="F146" s="136"/>
      <c r="G146" s="136"/>
      <c r="H146" s="136"/>
    </row>
    <row r="147" spans="1:8" ht="12.75">
      <c r="A147" s="136"/>
      <c r="B147" s="136"/>
      <c r="C147" s="136"/>
      <c r="D147" s="136"/>
      <c r="E147" s="136"/>
      <c r="F147" s="136"/>
      <c r="G147" s="136"/>
      <c r="H147" s="136"/>
    </row>
    <row r="148" spans="1:8" ht="12.75">
      <c r="A148" s="136"/>
      <c r="B148" s="136"/>
      <c r="C148" s="136"/>
      <c r="D148" s="136"/>
      <c r="E148" s="136"/>
      <c r="F148" s="136"/>
      <c r="G148" s="136"/>
      <c r="H148" s="136"/>
    </row>
    <row r="149" spans="1:8" ht="12.75">
      <c r="A149" s="136"/>
      <c r="B149" s="136"/>
      <c r="C149" s="136"/>
      <c r="D149" s="136"/>
      <c r="E149" s="136"/>
      <c r="F149" s="136"/>
      <c r="G149" s="136"/>
      <c r="H149" s="136"/>
    </row>
    <row r="150" spans="1:8" ht="12.75">
      <c r="A150" s="136"/>
      <c r="B150" s="136"/>
      <c r="C150" s="136"/>
      <c r="D150" s="136"/>
      <c r="E150" s="136"/>
      <c r="F150" s="136"/>
      <c r="G150" s="136"/>
      <c r="H150" s="136"/>
    </row>
    <row r="151" spans="1:8" ht="12.75">
      <c r="A151" s="136"/>
      <c r="B151" s="136"/>
      <c r="C151" s="136"/>
      <c r="D151" s="136"/>
      <c r="E151" s="136"/>
      <c r="F151" s="136"/>
      <c r="G151" s="136"/>
      <c r="H151" s="136"/>
    </row>
    <row r="152" spans="1:8" ht="12.75">
      <c r="A152" s="136"/>
      <c r="B152" s="136"/>
      <c r="C152" s="136"/>
      <c r="D152" s="136"/>
      <c r="E152" s="136"/>
      <c r="F152" s="136"/>
      <c r="G152" s="136"/>
      <c r="H152" s="136"/>
    </row>
    <row r="153" spans="1:8" ht="12.75">
      <c r="A153" s="136"/>
      <c r="B153" s="136"/>
      <c r="C153" s="136"/>
      <c r="D153" s="136"/>
      <c r="E153" s="136"/>
      <c r="F153" s="136"/>
      <c r="G153" s="136"/>
      <c r="H153" s="136"/>
    </row>
    <row r="154" spans="1:8" ht="12.75">
      <c r="A154" s="136"/>
      <c r="B154" s="136"/>
      <c r="C154" s="136"/>
      <c r="D154" s="136"/>
      <c r="E154" s="136"/>
      <c r="F154" s="136"/>
      <c r="G154" s="136"/>
      <c r="H154" s="136"/>
    </row>
    <row r="155" spans="1:8" ht="12.75">
      <c r="A155" s="136"/>
      <c r="B155" s="136"/>
      <c r="C155" s="136"/>
      <c r="D155" s="136"/>
      <c r="E155" s="136"/>
      <c r="F155" s="136"/>
      <c r="G155" s="136"/>
      <c r="H155" s="136"/>
    </row>
    <row r="156" spans="1:8" ht="12.75">
      <c r="A156" s="136"/>
      <c r="B156" s="136"/>
      <c r="C156" s="136"/>
      <c r="D156" s="136"/>
      <c r="E156" s="136"/>
      <c r="F156" s="136"/>
      <c r="G156" s="136"/>
      <c r="H156" s="136"/>
    </row>
    <row r="157" spans="1:8" ht="12.75">
      <c r="A157" s="136"/>
      <c r="B157" s="136"/>
      <c r="C157" s="136"/>
      <c r="D157" s="136"/>
      <c r="E157" s="136"/>
      <c r="F157" s="136"/>
      <c r="G157" s="136"/>
      <c r="H157" s="136"/>
    </row>
    <row r="158" spans="1:8" ht="12.75">
      <c r="A158" s="136"/>
      <c r="B158" s="136"/>
      <c r="C158" s="136"/>
      <c r="D158" s="136"/>
      <c r="E158" s="136"/>
      <c r="F158" s="136"/>
      <c r="G158" s="136"/>
      <c r="H158" s="136"/>
    </row>
    <row r="159" spans="1:8" ht="12.75">
      <c r="A159" s="136"/>
      <c r="B159" s="136"/>
      <c r="C159" s="136"/>
      <c r="D159" s="136"/>
      <c r="E159" s="136"/>
      <c r="F159" s="136"/>
      <c r="G159" s="136"/>
      <c r="H159" s="136"/>
    </row>
    <row r="160" spans="1:8" ht="12.75">
      <c r="A160" s="136"/>
      <c r="B160" s="136"/>
      <c r="C160" s="136"/>
      <c r="D160" s="136"/>
      <c r="E160" s="136"/>
      <c r="F160" s="136"/>
      <c r="G160" s="136"/>
      <c r="H160" s="136"/>
    </row>
    <row r="161" spans="1:8" ht="12.75">
      <c r="A161" s="136"/>
      <c r="B161" s="136"/>
      <c r="C161" s="136"/>
      <c r="D161" s="136"/>
      <c r="E161" s="136"/>
      <c r="F161" s="136"/>
      <c r="G161" s="136"/>
      <c r="H161" s="136"/>
    </row>
    <row r="162" spans="1:8" ht="12.75">
      <c r="A162" s="136"/>
      <c r="B162" s="136"/>
      <c r="C162" s="136"/>
      <c r="D162" s="136"/>
      <c r="E162" s="136"/>
      <c r="F162" s="136"/>
      <c r="G162" s="136"/>
      <c r="H162" s="136"/>
    </row>
    <row r="163" spans="1:8" ht="12.75">
      <c r="A163" s="136"/>
      <c r="B163" s="136"/>
      <c r="C163" s="136"/>
      <c r="D163" s="136"/>
      <c r="E163" s="136"/>
      <c r="F163" s="136"/>
      <c r="G163" s="136"/>
      <c r="H163" s="136"/>
    </row>
    <row r="164" spans="1:8" ht="12.75">
      <c r="A164" s="136"/>
      <c r="B164" s="136"/>
      <c r="C164" s="136"/>
      <c r="D164" s="136"/>
      <c r="E164" s="136"/>
      <c r="F164" s="136"/>
      <c r="G164" s="136"/>
      <c r="H164" s="136"/>
    </row>
    <row r="165" spans="1:8" ht="12.75">
      <c r="A165" s="136"/>
      <c r="B165" s="136"/>
      <c r="C165" s="136"/>
      <c r="D165" s="136"/>
      <c r="E165" s="136"/>
      <c r="F165" s="136"/>
      <c r="G165" s="136"/>
      <c r="H165" s="136"/>
    </row>
    <row r="166" spans="1:8" ht="12.75">
      <c r="A166" s="136"/>
      <c r="B166" s="136"/>
      <c r="C166" s="136"/>
      <c r="D166" s="136"/>
      <c r="E166" s="136"/>
      <c r="F166" s="136"/>
      <c r="G166" s="136"/>
      <c r="H166" s="136"/>
    </row>
    <row r="167" spans="1:8" ht="12.75">
      <c r="A167" s="136"/>
      <c r="B167" s="136"/>
      <c r="C167" s="136"/>
      <c r="D167" s="136"/>
      <c r="E167" s="136"/>
      <c r="F167" s="136"/>
      <c r="G167" s="136"/>
      <c r="H167" s="136"/>
    </row>
    <row r="168" spans="1:8" ht="12.75">
      <c r="A168" s="136"/>
      <c r="B168" s="136"/>
      <c r="C168" s="136"/>
      <c r="D168" s="136"/>
      <c r="E168" s="136"/>
      <c r="F168" s="136"/>
      <c r="G168" s="136"/>
      <c r="H168" s="136"/>
    </row>
    <row r="169" spans="1:8" ht="12.75">
      <c r="A169" s="136"/>
      <c r="B169" s="136"/>
      <c r="C169" s="136"/>
      <c r="D169" s="136"/>
      <c r="E169" s="136"/>
      <c r="F169" s="136"/>
      <c r="G169" s="136"/>
      <c r="H169" s="136"/>
    </row>
    <row r="170" spans="1:8" ht="12.75">
      <c r="A170" s="136"/>
      <c r="B170" s="136"/>
      <c r="C170" s="136"/>
      <c r="D170" s="136"/>
      <c r="E170" s="136"/>
      <c r="F170" s="136"/>
      <c r="G170" s="136"/>
      <c r="H170" s="136"/>
    </row>
    <row r="171" spans="1:8" ht="12.75">
      <c r="A171" s="136"/>
      <c r="B171" s="136"/>
      <c r="C171" s="136"/>
      <c r="D171" s="136"/>
      <c r="E171" s="136"/>
      <c r="F171" s="136"/>
      <c r="G171" s="136"/>
      <c r="H171" s="136"/>
    </row>
    <row r="172" spans="1:8" ht="12.75">
      <c r="A172" s="136"/>
      <c r="B172" s="136"/>
      <c r="C172" s="136"/>
      <c r="D172" s="136"/>
      <c r="E172" s="136"/>
      <c r="F172" s="136"/>
      <c r="G172" s="136"/>
      <c r="H172" s="136"/>
    </row>
    <row r="173" spans="1:8" ht="12.75">
      <c r="A173" s="136"/>
      <c r="B173" s="136"/>
      <c r="C173" s="136"/>
      <c r="D173" s="136"/>
      <c r="E173" s="136"/>
      <c r="F173" s="136"/>
      <c r="G173" s="136"/>
      <c r="H173" s="136"/>
    </row>
    <row r="174" spans="1:8" ht="12.75">
      <c r="A174" s="136"/>
      <c r="B174" s="136"/>
      <c r="C174" s="136"/>
      <c r="D174" s="136"/>
      <c r="E174" s="136"/>
      <c r="F174" s="136"/>
      <c r="G174" s="136"/>
      <c r="H174" s="136"/>
    </row>
  </sheetData>
  <sheetProtection selectLockedCells="1" selectUnlockedCells="1"/>
  <mergeCells count="15">
    <mergeCell ref="C1:H1"/>
    <mergeCell ref="C2:H2"/>
    <mergeCell ref="B3:H3"/>
    <mergeCell ref="C4:H4"/>
    <mergeCell ref="A5:H5"/>
    <mergeCell ref="G6:H6"/>
    <mergeCell ref="B7:G7"/>
    <mergeCell ref="A8:H8"/>
    <mergeCell ref="A9:H9"/>
    <mergeCell ref="G11:H11"/>
    <mergeCell ref="A44:E44"/>
    <mergeCell ref="A45:F45"/>
    <mergeCell ref="A46:H46"/>
    <mergeCell ref="A48:D48"/>
    <mergeCell ref="F48:H48"/>
  </mergeCells>
  <printOptions/>
  <pageMargins left="1.18125" right="0.39375" top="0.39375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H9" sqref="H9"/>
    </sheetView>
  </sheetViews>
  <sheetFormatPr defaultColWidth="9.00390625" defaultRowHeight="12.75"/>
  <cols>
    <col min="1" max="1" width="45.375" style="0" customWidth="1"/>
    <col min="2" max="2" width="14.75390625" style="0" customWidth="1"/>
    <col min="3" max="4" width="7.875" style="0" customWidth="1"/>
    <col min="5" max="5" width="11.125" style="0" customWidth="1"/>
  </cols>
  <sheetData>
    <row r="1" spans="1:11" ht="12.75">
      <c r="A1" s="2" t="s">
        <v>627</v>
      </c>
      <c r="B1" s="2"/>
      <c r="C1" s="2"/>
      <c r="D1" s="2"/>
      <c r="E1" s="2"/>
      <c r="F1" s="137"/>
      <c r="G1" s="138"/>
      <c r="H1" s="138"/>
      <c r="I1" s="138"/>
      <c r="J1" s="138"/>
      <c r="K1" s="138"/>
    </row>
    <row r="2" spans="1:11" ht="18.75" customHeight="1">
      <c r="A2" s="33" t="s">
        <v>130</v>
      </c>
      <c r="B2" s="33"/>
      <c r="C2" s="33"/>
      <c r="D2" s="33"/>
      <c r="E2" s="33"/>
      <c r="F2" s="139"/>
      <c r="G2" s="139"/>
      <c r="H2" s="139"/>
      <c r="I2" s="139"/>
      <c r="J2" s="139"/>
      <c r="K2" s="139"/>
    </row>
    <row r="3" spans="1:11" ht="12.75">
      <c r="A3" s="2" t="s">
        <v>127</v>
      </c>
      <c r="B3" s="2"/>
      <c r="C3" s="2"/>
      <c r="D3" s="2"/>
      <c r="E3" s="2"/>
      <c r="F3" s="137"/>
      <c r="G3" s="138"/>
      <c r="H3" s="138"/>
      <c r="I3" s="138"/>
      <c r="J3" s="138"/>
      <c r="K3" s="138"/>
    </row>
    <row r="4" spans="1:11" ht="12.75">
      <c r="A4" s="2" t="s">
        <v>3</v>
      </c>
      <c r="B4" s="2"/>
      <c r="C4" s="2"/>
      <c r="D4" s="2"/>
      <c r="E4" s="2"/>
      <c r="F4" s="137"/>
      <c r="G4" s="137"/>
      <c r="H4" s="137"/>
      <c r="I4" s="137"/>
      <c r="J4" s="137"/>
      <c r="K4" s="137"/>
    </row>
    <row r="5" spans="1:11" ht="12.75">
      <c r="A5" s="2" t="s">
        <v>4</v>
      </c>
      <c r="B5" s="2"/>
      <c r="C5" s="2"/>
      <c r="D5" s="2"/>
      <c r="E5" s="2"/>
      <c r="F5" s="137"/>
      <c r="G5" s="137"/>
      <c r="H5" s="138"/>
      <c r="I5" s="138"/>
      <c r="J5" s="138"/>
      <c r="K5" s="138"/>
    </row>
    <row r="6" spans="1:11" ht="12" customHeight="1" hidden="1">
      <c r="A6" s="83"/>
      <c r="B6" s="83"/>
      <c r="C6" s="83"/>
      <c r="D6" s="83"/>
      <c r="E6" s="83"/>
      <c r="F6" s="137"/>
      <c r="G6" s="137"/>
      <c r="H6" s="138"/>
      <c r="I6" s="138"/>
      <c r="J6" s="138"/>
      <c r="K6" s="138"/>
    </row>
    <row r="7" spans="1:11" ht="19.5" customHeight="1">
      <c r="A7" s="108" t="s">
        <v>628</v>
      </c>
      <c r="B7" s="108"/>
      <c r="C7" s="108"/>
      <c r="D7" s="108"/>
      <c r="E7" s="108"/>
      <c r="F7" s="140"/>
      <c r="G7" s="140"/>
      <c r="H7" s="140"/>
      <c r="I7" s="106"/>
      <c r="J7" s="106"/>
      <c r="K7" s="106"/>
    </row>
    <row r="8" spans="1:11" ht="18.75" customHeight="1">
      <c r="A8" s="80" t="s">
        <v>629</v>
      </c>
      <c r="B8" s="80"/>
      <c r="C8" s="80"/>
      <c r="D8" s="80"/>
      <c r="E8" s="80"/>
      <c r="F8" s="141"/>
      <c r="G8" s="141"/>
      <c r="H8" s="141"/>
      <c r="I8" s="141"/>
      <c r="J8" s="141"/>
      <c r="K8" s="141"/>
    </row>
    <row r="9" spans="1:11" ht="36" customHeight="1">
      <c r="A9" s="80" t="s">
        <v>630</v>
      </c>
      <c r="B9" s="80"/>
      <c r="C9" s="80"/>
      <c r="D9" s="80"/>
      <c r="E9" s="80"/>
      <c r="F9" s="141"/>
      <c r="G9" s="141"/>
      <c r="H9" s="141"/>
      <c r="I9" s="141"/>
      <c r="J9" s="141"/>
      <c r="K9" s="141"/>
    </row>
    <row r="10" spans="1:11" ht="16.5" customHeight="1">
      <c r="A10" s="80" t="s">
        <v>284</v>
      </c>
      <c r="B10" s="80"/>
      <c r="C10" s="80"/>
      <c r="D10" s="80"/>
      <c r="E10" s="80"/>
      <c r="F10" s="141"/>
      <c r="G10" s="141"/>
      <c r="H10" s="141"/>
      <c r="I10" s="141"/>
      <c r="J10" s="141"/>
      <c r="K10" s="141"/>
    </row>
    <row r="11" spans="1:11" ht="14.25" customHeight="1" hidden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15.75" customHeight="1">
      <c r="A12" s="28"/>
      <c r="B12" s="28"/>
      <c r="C12" s="28"/>
      <c r="D12" s="28"/>
      <c r="E12" s="83" t="s">
        <v>285</v>
      </c>
      <c r="F12" s="28"/>
      <c r="G12" s="28"/>
      <c r="H12" s="28"/>
      <c r="I12" s="124"/>
      <c r="J12" s="28"/>
      <c r="K12" s="83"/>
    </row>
    <row r="13" spans="1:5" ht="41.25" customHeight="1">
      <c r="A13" s="142" t="s">
        <v>9</v>
      </c>
      <c r="B13" s="143" t="s">
        <v>631</v>
      </c>
      <c r="C13" s="143"/>
      <c r="D13" s="143"/>
      <c r="E13" s="142" t="s">
        <v>632</v>
      </c>
    </row>
    <row r="14" spans="1:5" ht="33.75" customHeight="1">
      <c r="A14" s="144" t="s">
        <v>633</v>
      </c>
      <c r="B14" s="145" t="s">
        <v>634</v>
      </c>
      <c r="C14" s="145"/>
      <c r="D14" s="145"/>
      <c r="E14" s="146">
        <f>SUM(E20+E15)</f>
        <v>-14655.599999999977</v>
      </c>
    </row>
    <row r="15" spans="1:5" ht="31.5" customHeight="1">
      <c r="A15" s="147" t="s">
        <v>635</v>
      </c>
      <c r="B15" s="145" t="s">
        <v>636</v>
      </c>
      <c r="C15" s="145"/>
      <c r="D15" s="145"/>
      <c r="E15" s="146">
        <v>-4000</v>
      </c>
    </row>
    <row r="16" spans="1:5" ht="30.75" customHeight="1">
      <c r="A16" s="148" t="s">
        <v>637</v>
      </c>
      <c r="B16" s="149" t="s">
        <v>638</v>
      </c>
      <c r="C16" s="149"/>
      <c r="D16" s="149"/>
      <c r="E16" s="150">
        <v>15000</v>
      </c>
    </row>
    <row r="17" spans="1:5" ht="45.75" customHeight="1">
      <c r="A17" s="148" t="s">
        <v>639</v>
      </c>
      <c r="B17" s="149" t="s">
        <v>640</v>
      </c>
      <c r="C17" s="149"/>
      <c r="D17" s="149"/>
      <c r="E17" s="150">
        <v>15000</v>
      </c>
    </row>
    <row r="18" spans="1:5" ht="46.5" customHeight="1">
      <c r="A18" s="148" t="s">
        <v>641</v>
      </c>
      <c r="B18" s="149" t="s">
        <v>642</v>
      </c>
      <c r="C18" s="149"/>
      <c r="D18" s="149"/>
      <c r="E18" s="150">
        <f>SUM(E19)</f>
        <v>19000</v>
      </c>
    </row>
    <row r="19" spans="1:5" ht="47.25" customHeight="1">
      <c r="A19" s="148" t="s">
        <v>643</v>
      </c>
      <c r="B19" s="149" t="s">
        <v>644</v>
      </c>
      <c r="C19" s="149"/>
      <c r="D19" s="149"/>
      <c r="E19" s="150">
        <v>19000</v>
      </c>
    </row>
    <row r="20" spans="1:5" ht="31.5" customHeight="1">
      <c r="A20" s="151" t="s">
        <v>645</v>
      </c>
      <c r="B20" s="152" t="s">
        <v>646</v>
      </c>
      <c r="C20" s="152"/>
      <c r="D20" s="152"/>
      <c r="E20" s="153">
        <f>SUM(E25-E24)</f>
        <v>-10655.599999999977</v>
      </c>
    </row>
    <row r="21" spans="1:5" ht="15.75" customHeight="1">
      <c r="A21" s="154" t="s">
        <v>647</v>
      </c>
      <c r="B21" s="155" t="s">
        <v>648</v>
      </c>
      <c r="C21" s="155"/>
      <c r="D21" s="155"/>
      <c r="E21" s="156">
        <f>SUM(E22)</f>
        <v>231617.8</v>
      </c>
    </row>
    <row r="22" spans="1:5" ht="31.5" customHeight="1">
      <c r="A22" s="154" t="s">
        <v>649</v>
      </c>
      <c r="B22" s="155" t="s">
        <v>650</v>
      </c>
      <c r="C22" s="155"/>
      <c r="D22" s="155"/>
      <c r="E22" s="156">
        <f>SUM(E23)</f>
        <v>231617.8</v>
      </c>
    </row>
    <row r="23" spans="1:5" ht="34.5" customHeight="1">
      <c r="A23" s="154" t="s">
        <v>651</v>
      </c>
      <c r="B23" s="155" t="s">
        <v>652</v>
      </c>
      <c r="C23" s="155"/>
      <c r="D23" s="155"/>
      <c r="E23" s="156">
        <f>SUM(E24)</f>
        <v>231617.8</v>
      </c>
    </row>
    <row r="24" spans="1:5" ht="33" customHeight="1">
      <c r="A24" s="154" t="s">
        <v>653</v>
      </c>
      <c r="B24" s="155" t="s">
        <v>654</v>
      </c>
      <c r="C24" s="155"/>
      <c r="D24" s="155"/>
      <c r="E24" s="157">
        <v>231617.8</v>
      </c>
    </row>
    <row r="25" spans="1:5" ht="15.75" customHeight="1">
      <c r="A25" s="154" t="s">
        <v>655</v>
      </c>
      <c r="B25" s="155" t="s">
        <v>656</v>
      </c>
      <c r="C25" s="155"/>
      <c r="D25" s="155"/>
      <c r="E25" s="156">
        <f>SUM(E26)</f>
        <v>220962.2</v>
      </c>
    </row>
    <row r="26" spans="1:5" ht="32.25" customHeight="1">
      <c r="A26" s="154" t="s">
        <v>657</v>
      </c>
      <c r="B26" s="155" t="s">
        <v>658</v>
      </c>
      <c r="C26" s="155"/>
      <c r="D26" s="155"/>
      <c r="E26" s="156">
        <f>SUM(E27)</f>
        <v>220962.2</v>
      </c>
    </row>
    <row r="27" spans="1:5" ht="31.5" customHeight="1">
      <c r="A27" s="154" t="s">
        <v>659</v>
      </c>
      <c r="B27" s="155" t="s">
        <v>660</v>
      </c>
      <c r="C27" s="155"/>
      <c r="D27" s="155"/>
      <c r="E27" s="156">
        <f>SUM(E28)</f>
        <v>220962.2</v>
      </c>
    </row>
    <row r="28" spans="1:5" ht="33" customHeight="1">
      <c r="A28" s="154" t="s">
        <v>661</v>
      </c>
      <c r="B28" s="155" t="s">
        <v>662</v>
      </c>
      <c r="C28" s="155"/>
      <c r="D28" s="155"/>
      <c r="E28" s="156">
        <v>220962.2</v>
      </c>
    </row>
    <row r="29" spans="1:5" ht="14.25" customHeight="1">
      <c r="A29" s="158"/>
      <c r="B29" s="158"/>
      <c r="C29" s="158"/>
      <c r="D29" s="158"/>
      <c r="E29" s="159"/>
    </row>
    <row r="30" spans="1:9" ht="21.75" customHeight="1">
      <c r="A30" s="77" t="s">
        <v>126</v>
      </c>
      <c r="B30" s="77"/>
      <c r="C30" s="77"/>
      <c r="D30" s="106"/>
      <c r="E30" s="106"/>
      <c r="F30" s="106"/>
      <c r="G30" s="28"/>
      <c r="H30" s="28"/>
      <c r="I30" s="28"/>
    </row>
    <row r="31" spans="1:9" ht="12.75">
      <c r="A31" s="77" t="s">
        <v>127</v>
      </c>
      <c r="B31" s="77"/>
      <c r="C31" s="77"/>
      <c r="D31" s="77"/>
      <c r="E31" s="77"/>
      <c r="F31" s="106"/>
      <c r="G31" s="28"/>
      <c r="H31" s="28"/>
      <c r="I31" s="28"/>
    </row>
    <row r="32" spans="1:9" ht="12.75">
      <c r="A32" s="77" t="s">
        <v>663</v>
      </c>
      <c r="B32" s="77"/>
      <c r="C32" s="77"/>
      <c r="D32" s="79" t="s">
        <v>128</v>
      </c>
      <c r="E32" s="79"/>
      <c r="F32" s="77"/>
      <c r="G32" s="2"/>
      <c r="H32" s="2"/>
      <c r="I32" s="2"/>
    </row>
    <row r="33" spans="1:5" ht="6" customHeight="1">
      <c r="A33" s="137"/>
      <c r="B33" s="137"/>
      <c r="C33" s="137"/>
      <c r="D33" s="137"/>
      <c r="E33" s="137"/>
    </row>
    <row r="34" spans="1:5" ht="12.75">
      <c r="A34" s="160"/>
      <c r="B34" s="161"/>
      <c r="C34" s="161"/>
      <c r="D34" s="162"/>
      <c r="E34" s="162"/>
    </row>
    <row r="35" spans="1:5" ht="12.75">
      <c r="A35" s="76"/>
      <c r="B35" s="76"/>
      <c r="C35" s="76"/>
      <c r="D35" s="76"/>
      <c r="E35" s="76"/>
    </row>
  </sheetData>
  <sheetProtection selectLockedCells="1" selectUnlockedCells="1"/>
  <mergeCells count="30">
    <mergeCell ref="A1:E1"/>
    <mergeCell ref="A2:E2"/>
    <mergeCell ref="A3:E3"/>
    <mergeCell ref="A4:E4"/>
    <mergeCell ref="A5:E5"/>
    <mergeCell ref="A7:E7"/>
    <mergeCell ref="I7:K7"/>
    <mergeCell ref="A8:E8"/>
    <mergeCell ref="A9:E9"/>
    <mergeCell ref="A10:E10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D32:E32"/>
    <mergeCell ref="G32:I32"/>
    <mergeCell ref="D34:E34"/>
    <mergeCell ref="A35:E35"/>
  </mergeCells>
  <printOptions/>
  <pageMargins left="1.18125" right="0.39375" top="0.39375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H6" sqref="H6"/>
    </sheetView>
  </sheetViews>
  <sheetFormatPr defaultColWidth="9.00390625" defaultRowHeight="12.75"/>
  <cols>
    <col min="1" max="1" width="32.375" style="0" customWidth="1"/>
    <col min="4" max="4" width="11.75390625" style="0" customWidth="1"/>
    <col min="5" max="5" width="13.375" style="0" customWidth="1"/>
    <col min="6" max="6" width="11.125" style="0" customWidth="1"/>
  </cols>
  <sheetData>
    <row r="1" spans="1:6" ht="12.75">
      <c r="A1" s="2" t="s">
        <v>664</v>
      </c>
      <c r="B1" s="2"/>
      <c r="C1" s="2"/>
      <c r="D1" s="2"/>
      <c r="E1" s="2"/>
      <c r="F1" s="2"/>
    </row>
    <row r="2" spans="1:6" ht="12.75" customHeight="1">
      <c r="A2" s="33" t="s">
        <v>130</v>
      </c>
      <c r="B2" s="33"/>
      <c r="C2" s="33"/>
      <c r="D2" s="33"/>
      <c r="E2" s="33"/>
      <c r="F2" s="33"/>
    </row>
    <row r="3" spans="1:6" ht="12.75">
      <c r="A3" s="2" t="s">
        <v>127</v>
      </c>
      <c r="B3" s="2"/>
      <c r="C3" s="2"/>
      <c r="D3" s="2"/>
      <c r="E3" s="2"/>
      <c r="F3" s="2"/>
    </row>
    <row r="4" spans="1:6" ht="12.75">
      <c r="A4" s="2" t="s">
        <v>3</v>
      </c>
      <c r="B4" s="2"/>
      <c r="C4" s="2"/>
      <c r="D4" s="2"/>
      <c r="E4" s="2"/>
      <c r="F4" s="2"/>
    </row>
    <row r="5" spans="1:6" ht="12.75">
      <c r="A5" s="2" t="s">
        <v>4</v>
      </c>
      <c r="B5" s="2"/>
      <c r="C5" s="2"/>
      <c r="D5" s="2"/>
      <c r="E5" s="2"/>
      <c r="F5" s="2"/>
    </row>
    <row r="6" spans="1:6" ht="12" customHeight="1">
      <c r="A6" s="83"/>
      <c r="B6" s="83"/>
      <c r="C6" s="83"/>
      <c r="D6" s="83"/>
      <c r="E6" s="83"/>
      <c r="F6" s="83"/>
    </row>
    <row r="7" spans="1:6" ht="18.75" customHeight="1">
      <c r="A7" s="108" t="s">
        <v>628</v>
      </c>
      <c r="B7" s="108"/>
      <c r="C7" s="108"/>
      <c r="D7" s="108"/>
      <c r="E7" s="108"/>
      <c r="F7" s="108"/>
    </row>
    <row r="8" spans="1:6" ht="18.75" customHeight="1">
      <c r="A8" s="80" t="s">
        <v>629</v>
      </c>
      <c r="B8" s="80"/>
      <c r="C8" s="80"/>
      <c r="D8" s="80"/>
      <c r="E8" s="80"/>
      <c r="F8" s="80"/>
    </row>
    <row r="9" spans="1:6" ht="73.5" customHeight="1">
      <c r="A9" s="80" t="s">
        <v>665</v>
      </c>
      <c r="B9" s="80"/>
      <c r="C9" s="80"/>
      <c r="D9" s="80"/>
      <c r="E9" s="80"/>
      <c r="F9" s="80"/>
    </row>
    <row r="10" spans="1:6" ht="12.75" customHeight="1">
      <c r="A10" s="80" t="s">
        <v>284</v>
      </c>
      <c r="B10" s="80"/>
      <c r="C10" s="80"/>
      <c r="D10" s="80"/>
      <c r="E10" s="80"/>
      <c r="F10" s="80"/>
    </row>
    <row r="11" spans="1:6" ht="15" customHeight="1">
      <c r="A11" s="28"/>
      <c r="B11" s="28"/>
      <c r="C11" s="28"/>
      <c r="D11" s="28"/>
      <c r="E11" s="28"/>
      <c r="F11" s="83" t="s">
        <v>285</v>
      </c>
    </row>
    <row r="12" spans="1:6" ht="114" customHeight="1">
      <c r="A12" s="163" t="s">
        <v>9</v>
      </c>
      <c r="B12" s="164" t="s">
        <v>10</v>
      </c>
      <c r="C12" s="164"/>
      <c r="D12" s="164"/>
      <c r="E12" s="36" t="s">
        <v>666</v>
      </c>
      <c r="F12" s="163" t="s">
        <v>632</v>
      </c>
    </row>
    <row r="13" spans="1:6" ht="12.75" customHeight="1">
      <c r="A13" s="165" t="s">
        <v>667</v>
      </c>
      <c r="B13" s="145" t="s">
        <v>634</v>
      </c>
      <c r="C13" s="145"/>
      <c r="D13" s="145"/>
      <c r="E13" s="146">
        <f>SUM(E19+E14)</f>
        <v>-10000</v>
      </c>
      <c r="F13" s="146">
        <f>SUM(F19+F14)</f>
        <v>-14655.599999999977</v>
      </c>
    </row>
    <row r="14" spans="1:6" ht="12.75" customHeight="1">
      <c r="A14" s="166" t="s">
        <v>635</v>
      </c>
      <c r="B14" s="145" t="s">
        <v>636</v>
      </c>
      <c r="C14" s="145"/>
      <c r="D14" s="145"/>
      <c r="E14" s="146">
        <v>-10000</v>
      </c>
      <c r="F14" s="146">
        <v>-4000</v>
      </c>
    </row>
    <row r="15" spans="1:6" ht="12.75" customHeight="1">
      <c r="A15" s="167" t="s">
        <v>637</v>
      </c>
      <c r="B15" s="149" t="s">
        <v>638</v>
      </c>
      <c r="C15" s="149"/>
      <c r="D15" s="149"/>
      <c r="E15" s="150">
        <v>0</v>
      </c>
      <c r="F15" s="150">
        <f>SUM(F16)</f>
        <v>15000</v>
      </c>
    </row>
    <row r="16" spans="1:6" ht="44.25" customHeight="1">
      <c r="A16" s="167" t="s">
        <v>668</v>
      </c>
      <c r="B16" s="149" t="s">
        <v>640</v>
      </c>
      <c r="C16" s="149"/>
      <c r="D16" s="149"/>
      <c r="E16" s="150">
        <v>0</v>
      </c>
      <c r="F16" s="150">
        <v>15000</v>
      </c>
    </row>
    <row r="17" spans="1:6" ht="60" customHeight="1">
      <c r="A17" s="167" t="s">
        <v>641</v>
      </c>
      <c r="B17" s="149" t="s">
        <v>642</v>
      </c>
      <c r="C17" s="149"/>
      <c r="D17" s="149"/>
      <c r="E17" s="150">
        <f>SUM(E18)</f>
        <v>10000</v>
      </c>
      <c r="F17" s="150">
        <f>SUM(F18)</f>
        <v>19000</v>
      </c>
    </row>
    <row r="18" spans="1:6" ht="51" customHeight="1">
      <c r="A18" s="167" t="s">
        <v>643</v>
      </c>
      <c r="B18" s="149" t="s">
        <v>644</v>
      </c>
      <c r="C18" s="149"/>
      <c r="D18" s="149"/>
      <c r="E18" s="150">
        <v>10000</v>
      </c>
      <c r="F18" s="150">
        <v>19000</v>
      </c>
    </row>
    <row r="19" spans="1:6" ht="42.75" customHeight="1">
      <c r="A19" s="168" t="s">
        <v>645</v>
      </c>
      <c r="B19" s="152" t="s">
        <v>646</v>
      </c>
      <c r="C19" s="152"/>
      <c r="D19" s="152"/>
      <c r="E19" s="153">
        <f>SUM(E24-E23)</f>
        <v>0</v>
      </c>
      <c r="F19" s="153">
        <f>SUM(F24-F23)</f>
        <v>-10655.599999999977</v>
      </c>
    </row>
    <row r="20" spans="1:6" ht="12.75" customHeight="1">
      <c r="A20" s="169" t="s">
        <v>647</v>
      </c>
      <c r="B20" s="155" t="s">
        <v>648</v>
      </c>
      <c r="C20" s="155"/>
      <c r="D20" s="155"/>
      <c r="E20" s="156">
        <f aca="true" t="shared" si="0" ref="E20:F22">SUM(E21)</f>
        <v>165213.3</v>
      </c>
      <c r="F20" s="156">
        <f t="shared" si="0"/>
        <v>231617.8</v>
      </c>
    </row>
    <row r="21" spans="1:6" ht="30" customHeight="1">
      <c r="A21" s="169" t="s">
        <v>649</v>
      </c>
      <c r="B21" s="155" t="s">
        <v>650</v>
      </c>
      <c r="C21" s="155"/>
      <c r="D21" s="155"/>
      <c r="E21" s="156">
        <f t="shared" si="0"/>
        <v>165213.3</v>
      </c>
      <c r="F21" s="156">
        <f t="shared" si="0"/>
        <v>231617.8</v>
      </c>
    </row>
    <row r="22" spans="1:6" ht="30" customHeight="1">
      <c r="A22" s="169" t="s">
        <v>651</v>
      </c>
      <c r="B22" s="155" t="s">
        <v>652</v>
      </c>
      <c r="C22" s="155"/>
      <c r="D22" s="155"/>
      <c r="E22" s="156">
        <f t="shared" si="0"/>
        <v>165213.3</v>
      </c>
      <c r="F22" s="156">
        <f t="shared" si="0"/>
        <v>231617.8</v>
      </c>
    </row>
    <row r="23" spans="1:6" ht="45" customHeight="1">
      <c r="A23" s="169" t="s">
        <v>653</v>
      </c>
      <c r="B23" s="155" t="s">
        <v>654</v>
      </c>
      <c r="C23" s="155"/>
      <c r="D23" s="155"/>
      <c r="E23" s="157">
        <v>165213.3</v>
      </c>
      <c r="F23" s="157">
        <v>231617.8</v>
      </c>
    </row>
    <row r="24" spans="1:6" ht="30" customHeight="1">
      <c r="A24" s="169" t="s">
        <v>655</v>
      </c>
      <c r="B24" s="155" t="s">
        <v>656</v>
      </c>
      <c r="C24" s="155"/>
      <c r="D24" s="155"/>
      <c r="E24" s="156">
        <f aca="true" t="shared" si="1" ref="E24:F26">SUM(E25)</f>
        <v>165213.3</v>
      </c>
      <c r="F24" s="156">
        <f t="shared" si="1"/>
        <v>220962.2</v>
      </c>
    </row>
    <row r="25" spans="1:6" ht="30" customHeight="1">
      <c r="A25" s="169" t="s">
        <v>657</v>
      </c>
      <c r="B25" s="155" t="s">
        <v>658</v>
      </c>
      <c r="C25" s="155"/>
      <c r="D25" s="155"/>
      <c r="E25" s="156">
        <f t="shared" si="1"/>
        <v>165213.3</v>
      </c>
      <c r="F25" s="156">
        <f t="shared" si="1"/>
        <v>220962.2</v>
      </c>
    </row>
    <row r="26" spans="1:6" ht="30" customHeight="1">
      <c r="A26" s="169" t="s">
        <v>659</v>
      </c>
      <c r="B26" s="155" t="s">
        <v>660</v>
      </c>
      <c r="C26" s="155"/>
      <c r="D26" s="155"/>
      <c r="E26" s="156">
        <f t="shared" si="1"/>
        <v>165213.3</v>
      </c>
      <c r="F26" s="156">
        <f t="shared" si="1"/>
        <v>220962.2</v>
      </c>
    </row>
    <row r="27" spans="1:6" ht="45" customHeight="1">
      <c r="A27" s="169" t="s">
        <v>661</v>
      </c>
      <c r="B27" s="155" t="s">
        <v>662</v>
      </c>
      <c r="C27" s="155"/>
      <c r="D27" s="155"/>
      <c r="E27" s="156">
        <v>165213.3</v>
      </c>
      <c r="F27" s="156">
        <v>220962.2</v>
      </c>
    </row>
    <row r="28" spans="1:6" ht="12.75">
      <c r="A28" s="170"/>
      <c r="B28" s="171"/>
      <c r="C28" s="171"/>
      <c r="D28" s="171"/>
      <c r="E28" s="159"/>
      <c r="F28" s="159"/>
    </row>
    <row r="29" spans="1:6" ht="12.75">
      <c r="A29" s="158"/>
      <c r="B29" s="158"/>
      <c r="C29" s="158"/>
      <c r="D29" s="158"/>
      <c r="E29" s="158"/>
      <c r="F29" s="159"/>
    </row>
    <row r="30" spans="1:6" ht="12.75">
      <c r="A30" s="77" t="s">
        <v>126</v>
      </c>
      <c r="B30" s="77"/>
      <c r="C30" s="77"/>
      <c r="D30" s="106"/>
      <c r="E30" s="106"/>
      <c r="F30" s="106"/>
    </row>
    <row r="31" spans="1:6" ht="12.75">
      <c r="A31" s="77" t="s">
        <v>127</v>
      </c>
      <c r="B31" s="77"/>
      <c r="C31" s="77"/>
      <c r="D31" s="77"/>
      <c r="E31" s="77"/>
      <c r="F31" s="77"/>
    </row>
    <row r="32" spans="1:6" ht="12.75">
      <c r="A32" s="77" t="s">
        <v>663</v>
      </c>
      <c r="B32" s="77"/>
      <c r="C32" s="77"/>
      <c r="D32" s="2" t="s">
        <v>128</v>
      </c>
      <c r="E32" s="2"/>
      <c r="F32" s="2"/>
    </row>
    <row r="34" spans="1:6" ht="12.75">
      <c r="A34" s="31"/>
      <c r="B34" s="31"/>
      <c r="C34" s="31"/>
      <c r="E34" s="172"/>
      <c r="F34" s="172"/>
    </row>
  </sheetData>
  <sheetProtection selectLockedCells="1" selectUnlockedCells="1"/>
  <mergeCells count="28">
    <mergeCell ref="A1:F1"/>
    <mergeCell ref="A2:F2"/>
    <mergeCell ref="A3:F3"/>
    <mergeCell ref="A4:F4"/>
    <mergeCell ref="A5:F5"/>
    <mergeCell ref="A7:F7"/>
    <mergeCell ref="A8:F8"/>
    <mergeCell ref="A9:F9"/>
    <mergeCell ref="A10:F10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D32:F32"/>
    <mergeCell ref="A34:C34"/>
    <mergeCell ref="E34:F34"/>
  </mergeCells>
  <printOptions/>
  <pageMargins left="1.1812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Chuhir</cp:lastModifiedBy>
  <cp:lastPrinted>2015-05-19T09:59:24Z</cp:lastPrinted>
  <dcterms:created xsi:type="dcterms:W3CDTF">2007-06-18T09:23:14Z</dcterms:created>
  <dcterms:modified xsi:type="dcterms:W3CDTF">2015-05-19T10:55:02Z</dcterms:modified>
  <cp:category/>
  <cp:version/>
  <cp:contentType/>
  <cp:contentStatus/>
</cp:coreProperties>
</file>